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204\所内\事業部\天然ガス化普及促進グループ\■R6強靭性\05.R6 公募説明会　資料\① 災害時にも対応可能な天然ガス利用設備\【R6本】 交付書式（一式）別紙 Excel版\"/>
    </mc:Choice>
  </mc:AlternateContent>
  <xr:revisionPtr revIDLastSave="0" documentId="13_ncr:1_{D05C19AF-0E9C-4A88-B777-C807598CC510}" xr6:coauthVersionLast="47" xr6:coauthVersionMax="47" xr10:uidLastSave="{00000000-0000-0000-0000-000000000000}"/>
  <bookViews>
    <workbookView xWindow="-110" yWindow="-110" windowWidth="19420" windowHeight="10420" tabRatio="746" xr2:uid="{BFC1426A-93C8-4A7D-9636-0A6CBD419C47}"/>
  </bookViews>
  <sheets>
    <sheet name="別紙⑥-1【記入例】" sheetId="5" r:id="rId1"/>
    <sheet name="別紙⑥-1" sheetId="1" r:id="rId2"/>
    <sheet name="別紙⑥-2【記入例】" sheetId="6" r:id="rId3"/>
    <sheet name="別紙⑥-2" sheetId="2" r:id="rId4"/>
    <sheet name="別紙⑥-3-1(電力)【記入例】" sheetId="7" r:id="rId5"/>
    <sheet name="別紙⑥-3-1(電力)" sheetId="3" r:id="rId6"/>
    <sheet name="別紙⑥-3-2（温水）【記入例】" sheetId="8" r:id="rId7"/>
    <sheet name="別紙⑥-3-2(温水)" sheetId="4" r:id="rId8"/>
  </sheets>
  <definedNames>
    <definedName name="_xlnm.Print_Area" localSheetId="1">'別紙⑥-1'!$A$1:$AS$45</definedName>
    <definedName name="_xlnm.Print_Area" localSheetId="0">'別紙⑥-1【記入例】'!$A$1:$AS$45</definedName>
    <definedName name="_xlnm.Print_Area" localSheetId="3">'別紙⑥-2'!$A$1:$I$45</definedName>
    <definedName name="_xlnm.Print_Area" localSheetId="2">'別紙⑥-2【記入例】'!$A$1:$I$45</definedName>
    <definedName name="_xlnm.Print_Area" localSheetId="5">'別紙⑥-3-1(電力)'!$A$1:$P$31</definedName>
    <definedName name="_xlnm.Print_Area" localSheetId="4">'別紙⑥-3-1(電力)【記入例】'!$A$1:$O$31</definedName>
    <definedName name="_xlnm.Print_Area" localSheetId="7">'別紙⑥-3-2(温水)'!$A$1:$O$31</definedName>
    <definedName name="_xlnm.Print_Area" localSheetId="6">'別紙⑥-3-2（温水）【記入例】'!$A$1:$O$31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0" i="8" l="1"/>
  <c r="H30" i="8"/>
  <c r="F30" i="8"/>
  <c r="E30" i="8"/>
  <c r="C30" i="8"/>
  <c r="B30" i="8"/>
  <c r="J29" i="8"/>
  <c r="G29" i="8"/>
  <c r="G30" i="8" s="1"/>
  <c r="D29" i="8"/>
  <c r="D30" i="8" s="1"/>
  <c r="J28" i="8"/>
  <c r="G28" i="8"/>
  <c r="D28" i="8"/>
  <c r="J27" i="8"/>
  <c r="G27" i="8"/>
  <c r="D27" i="8"/>
  <c r="J26" i="8"/>
  <c r="G26" i="8"/>
  <c r="D26" i="8"/>
  <c r="J25" i="8"/>
  <c r="G25" i="8"/>
  <c r="D25" i="8"/>
  <c r="J24" i="8"/>
  <c r="G24" i="8"/>
  <c r="D24" i="8"/>
  <c r="J23" i="8"/>
  <c r="G23" i="8"/>
  <c r="D23" i="8"/>
  <c r="J22" i="8"/>
  <c r="G22" i="8"/>
  <c r="D22" i="8"/>
  <c r="J21" i="8"/>
  <c r="G21" i="8"/>
  <c r="D21" i="8"/>
  <c r="J20" i="8"/>
  <c r="G20" i="8"/>
  <c r="D20" i="8"/>
  <c r="J19" i="8"/>
  <c r="G19" i="8"/>
  <c r="D19" i="8"/>
  <c r="J18" i="8"/>
  <c r="G18" i="8"/>
  <c r="D18" i="8"/>
  <c r="J17" i="8"/>
  <c r="G17" i="8"/>
  <c r="D17" i="8"/>
  <c r="J16" i="8"/>
  <c r="G16" i="8"/>
  <c r="D16" i="8"/>
  <c r="J15" i="8"/>
  <c r="G15" i="8"/>
  <c r="D15" i="8"/>
  <c r="J14" i="8"/>
  <c r="G14" i="8"/>
  <c r="D14" i="8"/>
  <c r="J13" i="8"/>
  <c r="G13" i="8"/>
  <c r="D13" i="8"/>
  <c r="J12" i="8"/>
  <c r="G12" i="8"/>
  <c r="D12" i="8"/>
  <c r="J11" i="8"/>
  <c r="G11" i="8"/>
  <c r="D11" i="8"/>
  <c r="J10" i="8"/>
  <c r="G10" i="8"/>
  <c r="D10" i="8"/>
  <c r="J9" i="8"/>
  <c r="G9" i="8"/>
  <c r="D9" i="8"/>
  <c r="J8" i="8"/>
  <c r="J30" i="8" s="1"/>
  <c r="G8" i="8"/>
  <c r="D8" i="8"/>
  <c r="J7" i="8"/>
  <c r="G7" i="8"/>
  <c r="D7" i="8"/>
  <c r="J6" i="8"/>
  <c r="G6" i="8"/>
  <c r="D6" i="8"/>
  <c r="I30" i="7"/>
  <c r="H30" i="7"/>
  <c r="F30" i="7"/>
  <c r="E30" i="7"/>
  <c r="C30" i="7"/>
  <c r="B30" i="7"/>
  <c r="J29" i="7"/>
  <c r="J30" i="7" s="1"/>
  <c r="G29" i="7"/>
  <c r="G30" i="7" s="1"/>
  <c r="D29" i="7"/>
  <c r="D30" i="7" s="1"/>
  <c r="J28" i="7"/>
  <c r="G28" i="7"/>
  <c r="D28" i="7"/>
  <c r="J27" i="7"/>
  <c r="G27" i="7"/>
  <c r="D27" i="7"/>
  <c r="J26" i="7"/>
  <c r="G26" i="7"/>
  <c r="D26" i="7"/>
  <c r="J25" i="7"/>
  <c r="G25" i="7"/>
  <c r="D25" i="7"/>
  <c r="J24" i="7"/>
  <c r="G24" i="7"/>
  <c r="D24" i="7"/>
  <c r="J23" i="7"/>
  <c r="G23" i="7"/>
  <c r="D23" i="7"/>
  <c r="J22" i="7"/>
  <c r="G22" i="7"/>
  <c r="D22" i="7"/>
  <c r="J21" i="7"/>
  <c r="G21" i="7"/>
  <c r="D21" i="7"/>
  <c r="J20" i="7"/>
  <c r="G20" i="7"/>
  <c r="D20" i="7"/>
  <c r="J19" i="7"/>
  <c r="G19" i="7"/>
  <c r="D19" i="7"/>
  <c r="J18" i="7"/>
  <c r="G18" i="7"/>
  <c r="D18" i="7"/>
  <c r="J17" i="7"/>
  <c r="G17" i="7"/>
  <c r="D17" i="7"/>
  <c r="J16" i="7"/>
  <c r="G16" i="7"/>
  <c r="D16" i="7"/>
  <c r="J15" i="7"/>
  <c r="G15" i="7"/>
  <c r="D15" i="7"/>
  <c r="J14" i="7"/>
  <c r="G14" i="7"/>
  <c r="D14" i="7"/>
  <c r="J13" i="7"/>
  <c r="G13" i="7"/>
  <c r="D13" i="7"/>
  <c r="J12" i="7"/>
  <c r="G12" i="7"/>
  <c r="D12" i="7"/>
  <c r="J11" i="7"/>
  <c r="G11" i="7"/>
  <c r="D11" i="7"/>
  <c r="J10" i="7"/>
  <c r="G10" i="7"/>
  <c r="D10" i="7"/>
  <c r="J9" i="7"/>
  <c r="G9" i="7"/>
  <c r="D9" i="7"/>
  <c r="J8" i="7"/>
  <c r="G8" i="7"/>
  <c r="D8" i="7"/>
  <c r="J7" i="7"/>
  <c r="G7" i="7"/>
  <c r="D7" i="7"/>
  <c r="J6" i="7"/>
  <c r="G6" i="7"/>
  <c r="D6" i="7"/>
  <c r="B45" i="6"/>
  <c r="AG42" i="5"/>
  <c r="AG28" i="5"/>
  <c r="AG9" i="5"/>
  <c r="AG16" i="5"/>
  <c r="AG42" i="1"/>
  <c r="AG41" i="1"/>
  <c r="AG40" i="1"/>
  <c r="AG38" i="1"/>
  <c r="AG37" i="1"/>
  <c r="AG36" i="1"/>
  <c r="AG35" i="1"/>
  <c r="AG23" i="1"/>
  <c r="AG22" i="1"/>
  <c r="AG21" i="1"/>
  <c r="AG20" i="1"/>
  <c r="AG19" i="1"/>
  <c r="AG18" i="1"/>
  <c r="AG16" i="1"/>
  <c r="AG15" i="1"/>
  <c r="AG14" i="1"/>
  <c r="AG20" i="5" l="1"/>
  <c r="AG19" i="5"/>
  <c r="AG18" i="5"/>
  <c r="AG14" i="5"/>
  <c r="AG15" i="5"/>
  <c r="I30" i="4"/>
  <c r="H30" i="4"/>
  <c r="F30" i="4"/>
  <c r="E30" i="4"/>
  <c r="C30" i="4"/>
  <c r="B30" i="4"/>
  <c r="J29" i="4"/>
  <c r="J30" i="4" s="1"/>
  <c r="G29" i="4"/>
  <c r="G30" i="4" s="1"/>
  <c r="D29" i="4"/>
  <c r="D30" i="4" s="1"/>
  <c r="J28" i="4"/>
  <c r="G28" i="4"/>
  <c r="D28" i="4"/>
  <c r="J27" i="4"/>
  <c r="G27" i="4"/>
  <c r="D27" i="4"/>
  <c r="J26" i="4"/>
  <c r="G26" i="4"/>
  <c r="D26" i="4"/>
  <c r="J25" i="4"/>
  <c r="G25" i="4"/>
  <c r="D25" i="4"/>
  <c r="J24" i="4"/>
  <c r="G24" i="4"/>
  <c r="D24" i="4"/>
  <c r="J23" i="4"/>
  <c r="G23" i="4"/>
  <c r="D23" i="4"/>
  <c r="J22" i="4"/>
  <c r="G22" i="4"/>
  <c r="D22" i="4"/>
  <c r="J21" i="4"/>
  <c r="G21" i="4"/>
  <c r="D21" i="4"/>
  <c r="J20" i="4"/>
  <c r="G20" i="4"/>
  <c r="D20" i="4"/>
  <c r="J19" i="4"/>
  <c r="G19" i="4"/>
  <c r="D19" i="4"/>
  <c r="J18" i="4"/>
  <c r="G18" i="4"/>
  <c r="D18" i="4"/>
  <c r="J17" i="4"/>
  <c r="G17" i="4"/>
  <c r="D17" i="4"/>
  <c r="J16" i="4"/>
  <c r="G16" i="4"/>
  <c r="D16" i="4"/>
  <c r="J15" i="4"/>
  <c r="G15" i="4"/>
  <c r="D15" i="4"/>
  <c r="J14" i="4"/>
  <c r="G14" i="4"/>
  <c r="D14" i="4"/>
  <c r="J13" i="4"/>
  <c r="G13" i="4"/>
  <c r="D13" i="4"/>
  <c r="J12" i="4"/>
  <c r="G12" i="4"/>
  <c r="D12" i="4"/>
  <c r="J11" i="4"/>
  <c r="G11" i="4"/>
  <c r="D11" i="4"/>
  <c r="J10" i="4"/>
  <c r="G10" i="4"/>
  <c r="D10" i="4"/>
  <c r="J9" i="4"/>
  <c r="G9" i="4"/>
  <c r="D9" i="4"/>
  <c r="J8" i="4"/>
  <c r="G8" i="4"/>
  <c r="D8" i="4"/>
  <c r="J7" i="4"/>
  <c r="G7" i="4"/>
  <c r="D7" i="4"/>
  <c r="J6" i="4"/>
  <c r="G6" i="4"/>
  <c r="D6" i="4"/>
  <c r="I30" i="3"/>
  <c r="H30" i="3"/>
  <c r="F30" i="3"/>
  <c r="E30" i="3"/>
  <c r="C30" i="3"/>
  <c r="B30" i="3"/>
  <c r="J29" i="3"/>
  <c r="J30" i="3" s="1"/>
  <c r="G29" i="3"/>
  <c r="G30" i="3" s="1"/>
  <c r="D29" i="3"/>
  <c r="J28" i="3"/>
  <c r="G28" i="3"/>
  <c r="D28" i="3"/>
  <c r="J27" i="3"/>
  <c r="G27" i="3"/>
  <c r="D27" i="3"/>
  <c r="J26" i="3"/>
  <c r="G26" i="3"/>
  <c r="D26" i="3"/>
  <c r="J25" i="3"/>
  <c r="G25" i="3"/>
  <c r="D25" i="3"/>
  <c r="J24" i="3"/>
  <c r="G24" i="3"/>
  <c r="D24" i="3"/>
  <c r="J23" i="3"/>
  <c r="G23" i="3"/>
  <c r="D23" i="3"/>
  <c r="J22" i="3"/>
  <c r="G22" i="3"/>
  <c r="D22" i="3"/>
  <c r="J21" i="3"/>
  <c r="G21" i="3"/>
  <c r="D21" i="3"/>
  <c r="J20" i="3"/>
  <c r="G20" i="3"/>
  <c r="D20" i="3"/>
  <c r="J19" i="3"/>
  <c r="G19" i="3"/>
  <c r="D19" i="3"/>
  <c r="J18" i="3"/>
  <c r="G18" i="3"/>
  <c r="D18" i="3"/>
  <c r="J17" i="3"/>
  <c r="G17" i="3"/>
  <c r="D17" i="3"/>
  <c r="J16" i="3"/>
  <c r="G16" i="3"/>
  <c r="D16" i="3"/>
  <c r="J15" i="3"/>
  <c r="G15" i="3"/>
  <c r="D15" i="3"/>
  <c r="J14" i="3"/>
  <c r="G14" i="3"/>
  <c r="D14" i="3"/>
  <c r="J13" i="3"/>
  <c r="G13" i="3"/>
  <c r="D13" i="3"/>
  <c r="J12" i="3"/>
  <c r="G12" i="3"/>
  <c r="D12" i="3"/>
  <c r="D30" i="3" s="1"/>
  <c r="J11" i="3"/>
  <c r="G11" i="3"/>
  <c r="D11" i="3"/>
  <c r="J10" i="3"/>
  <c r="G10" i="3"/>
  <c r="D10" i="3"/>
  <c r="J9" i="3"/>
  <c r="G9" i="3"/>
  <c r="D9" i="3"/>
  <c r="J8" i="3"/>
  <c r="G8" i="3"/>
  <c r="D8" i="3"/>
  <c r="J7" i="3"/>
  <c r="G7" i="3"/>
  <c r="D7" i="3"/>
  <c r="J6" i="3"/>
  <c r="G6" i="3"/>
  <c r="D6" i="3"/>
  <c r="B45" i="2"/>
  <c r="AG28" i="1"/>
  <c r="AG9" i="1"/>
  <c r="AG34" i="5" l="1"/>
  <c r="AG13" i="5"/>
  <c r="AG39" i="5" s="1"/>
  <c r="AG21" i="5"/>
  <c r="AG22" i="5"/>
  <c r="AG23" i="5" s="1"/>
  <c r="AG34" i="1"/>
  <c r="AG13" i="1"/>
  <c r="AG39" i="1" s="1"/>
  <c r="AG41" i="5" l="1"/>
  <c r="AG40" i="5"/>
  <c r="AG35" i="5"/>
  <c r="AG36" i="5"/>
  <c r="AG37" i="5" l="1"/>
  <c r="AG38" i="5" s="1"/>
</calcChain>
</file>

<file path=xl/sharedStrings.xml><?xml version="1.0" encoding="utf-8"?>
<sst xmlns="http://schemas.openxmlformats.org/spreadsheetml/2006/main" count="553" uniqueCount="186">
  <si>
    <t>（別紙⑥-1）</t>
    <rPh sb="1" eb="3">
      <t>ベッシ</t>
    </rPh>
    <phoneticPr fontId="4"/>
  </si>
  <si>
    <t>【計算シート】</t>
    <rPh sb="1" eb="3">
      <t>ケイサン</t>
    </rPh>
    <phoneticPr fontId="4"/>
  </si>
  <si>
    <t>機器仕様</t>
    <rPh sb="0" eb="2">
      <t>キキ</t>
    </rPh>
    <rPh sb="2" eb="4">
      <t>シヨウ</t>
    </rPh>
    <phoneticPr fontId="4"/>
  </si>
  <si>
    <t>発電出力</t>
    <rPh sb="0" eb="2">
      <t>ハツデン</t>
    </rPh>
    <rPh sb="2" eb="4">
      <t>シュツリョク</t>
    </rPh>
    <rPh sb="3" eb="4">
      <t>ハッシュツ</t>
    </rPh>
    <phoneticPr fontId="4"/>
  </si>
  <si>
    <t>kW</t>
    <phoneticPr fontId="4"/>
  </si>
  <si>
    <t>①</t>
  </si>
  <si>
    <t>送電出力（発電出力－補機電力）</t>
    <rPh sb="0" eb="2">
      <t>ソウデン</t>
    </rPh>
    <rPh sb="2" eb="4">
      <t>シュツリョク</t>
    </rPh>
    <rPh sb="3" eb="4">
      <t>ハッシュツ</t>
    </rPh>
    <rPh sb="5" eb="7">
      <t>ハツデン</t>
    </rPh>
    <rPh sb="7" eb="9">
      <t>シュツリョク</t>
    </rPh>
    <rPh sb="10" eb="12">
      <t>ホキ</t>
    </rPh>
    <rPh sb="12" eb="14">
      <t>デンリョク</t>
    </rPh>
    <phoneticPr fontId="4"/>
  </si>
  <si>
    <t>②</t>
  </si>
  <si>
    <t>蒸気出力</t>
    <rPh sb="0" eb="2">
      <t>ジョウキ</t>
    </rPh>
    <rPh sb="2" eb="4">
      <t>シュツリョク</t>
    </rPh>
    <phoneticPr fontId="4"/>
  </si>
  <si>
    <t>③</t>
  </si>
  <si>
    <t>温水出力</t>
    <rPh sb="0" eb="2">
      <t>オンスイ</t>
    </rPh>
    <rPh sb="2" eb="4">
      <t>シュツリョク</t>
    </rPh>
    <phoneticPr fontId="4"/>
  </si>
  <si>
    <t>④</t>
  </si>
  <si>
    <t>燃料消費量（HHV）</t>
    <rPh sb="0" eb="2">
      <t>ネンリョウ</t>
    </rPh>
    <rPh sb="2" eb="5">
      <t>ショウヒリョウ</t>
    </rPh>
    <phoneticPr fontId="4"/>
  </si>
  <si>
    <t>⑤</t>
  </si>
  <si>
    <t>年間値</t>
    <rPh sb="0" eb="2">
      <t>ネンカン</t>
    </rPh>
    <rPh sb="2" eb="3">
      <t>チ</t>
    </rPh>
    <phoneticPr fontId="4"/>
  </si>
  <si>
    <t>運転時間</t>
    <rPh sb="0" eb="2">
      <t>ウンテン</t>
    </rPh>
    <rPh sb="2" eb="4">
      <t>ジカン</t>
    </rPh>
    <phoneticPr fontId="4"/>
  </si>
  <si>
    <t>合計</t>
    <rPh sb="0" eb="2">
      <t>ゴウケイ</t>
    </rPh>
    <phoneticPr fontId="4"/>
  </si>
  <si>
    <t>h/年</t>
    <rPh sb="2" eb="3">
      <t>ネン</t>
    </rPh>
    <phoneticPr fontId="4"/>
  </si>
  <si>
    <t>⑥</t>
  </si>
  <si>
    <t>昼間（電気需要平準化時間帯以外）</t>
    <rPh sb="0" eb="2">
      <t>ヒルマ</t>
    </rPh>
    <rPh sb="3" eb="5">
      <t>デンキ</t>
    </rPh>
    <rPh sb="5" eb="7">
      <t>ジュヨウ</t>
    </rPh>
    <rPh sb="7" eb="9">
      <t>ヘイジュン</t>
    </rPh>
    <rPh sb="9" eb="10">
      <t>カ</t>
    </rPh>
    <rPh sb="10" eb="13">
      <t>ジカンタイ</t>
    </rPh>
    <rPh sb="13" eb="15">
      <t>イガイ</t>
    </rPh>
    <phoneticPr fontId="4"/>
  </si>
  <si>
    <t>⑦</t>
  </si>
  <si>
    <t>電気需要平準化時間帯</t>
    <rPh sb="0" eb="10">
      <t>デンキジュヨウヘイジュンカジカンタイ</t>
    </rPh>
    <phoneticPr fontId="4"/>
  </si>
  <si>
    <t>⑧</t>
  </si>
  <si>
    <t>夜間（22:00～翌日8:00）</t>
    <rPh sb="0" eb="2">
      <t>ヤカン</t>
    </rPh>
    <phoneticPr fontId="4"/>
  </si>
  <si>
    <t>⑨</t>
  </si>
  <si>
    <t>電力</t>
    <rPh sb="0" eb="2">
      <t>デンリョク</t>
    </rPh>
    <phoneticPr fontId="4"/>
  </si>
  <si>
    <t>MWh/年</t>
    <rPh sb="4" eb="5">
      <t>ネン</t>
    </rPh>
    <phoneticPr fontId="4"/>
  </si>
  <si>
    <t>⑩</t>
  </si>
  <si>
    <t>構内使用電力</t>
    <rPh sb="0" eb="2">
      <t>コウナイ</t>
    </rPh>
    <rPh sb="2" eb="4">
      <t>シヨウ</t>
    </rPh>
    <rPh sb="4" eb="6">
      <t>デンリョク</t>
    </rPh>
    <phoneticPr fontId="4"/>
  </si>
  <si>
    <t>⑪</t>
  </si>
  <si>
    <t>⑫</t>
  </si>
  <si>
    <t>⑬</t>
  </si>
  <si>
    <t>逆潮流電力</t>
    <rPh sb="0" eb="1">
      <t>ギャク</t>
    </rPh>
    <rPh sb="1" eb="3">
      <t>チョウリュウ</t>
    </rPh>
    <rPh sb="3" eb="5">
      <t>デンリョク</t>
    </rPh>
    <phoneticPr fontId="4"/>
  </si>
  <si>
    <t>⑭</t>
  </si>
  <si>
    <t>蒸気出力量（③×⑥×0.0036GJ/kWh）</t>
    <rPh sb="0" eb="2">
      <t>ジョウキ</t>
    </rPh>
    <rPh sb="2" eb="4">
      <t>シュツリョク</t>
    </rPh>
    <rPh sb="4" eb="5">
      <t>リョウ</t>
    </rPh>
    <phoneticPr fontId="4"/>
  </si>
  <si>
    <t>GJ/年</t>
    <rPh sb="3" eb="4">
      <t>ネン</t>
    </rPh>
    <phoneticPr fontId="4"/>
  </si>
  <si>
    <t>⑮</t>
  </si>
  <si>
    <t>温水出力量（④×⑥×0.0036GJ/kWh）</t>
    <rPh sb="0" eb="2">
      <t>オンスイ</t>
    </rPh>
    <rPh sb="2" eb="4">
      <t>シュツリョク</t>
    </rPh>
    <rPh sb="4" eb="5">
      <t>リョウ</t>
    </rPh>
    <phoneticPr fontId="4"/>
  </si>
  <si>
    <t>⑯</t>
    <phoneticPr fontId="4"/>
  </si>
  <si>
    <t>高位発熱量</t>
    <phoneticPr fontId="4"/>
  </si>
  <si>
    <t>⑤×⑥×0.0036GJ/kWh</t>
    <phoneticPr fontId="4"/>
  </si>
  <si>
    <t>⑰</t>
  </si>
  <si>
    <t>⑰×0.0258kL/GJ</t>
    <phoneticPr fontId="4"/>
  </si>
  <si>
    <t>kL/年</t>
    <rPh sb="3" eb="4">
      <t>ネン</t>
    </rPh>
    <phoneticPr fontId="4"/>
  </si>
  <si>
    <t>⑱</t>
  </si>
  <si>
    <t>GJ/千Nm3</t>
    <phoneticPr fontId="4"/>
  </si>
  <si>
    <r>
      <t>⑰</t>
    </r>
    <r>
      <rPr>
        <sz val="9"/>
        <color theme="1"/>
        <rFont val="ＭＳ 明朝"/>
        <family val="1"/>
        <charset val="128"/>
      </rPr>
      <t>(燃料の高位発熱量)</t>
    </r>
    <r>
      <rPr>
        <sz val="11"/>
        <color theme="1"/>
        <rFont val="ＭＳ 明朝"/>
        <family val="1"/>
        <charset val="128"/>
      </rPr>
      <t>GJ/千Nm3</t>
    </r>
    <rPh sb="2" eb="4">
      <t>ネンリョウ</t>
    </rPh>
    <rPh sb="5" eb="7">
      <t>コウイ</t>
    </rPh>
    <rPh sb="7" eb="9">
      <t>ハツネツ</t>
    </rPh>
    <rPh sb="9" eb="10">
      <t>リョウ</t>
    </rPh>
    <rPh sb="14" eb="15">
      <t>セン</t>
    </rPh>
    <phoneticPr fontId="4"/>
  </si>
  <si>
    <t>千Nm3/年</t>
    <rPh sb="0" eb="1">
      <t>セン</t>
    </rPh>
    <rPh sb="5" eb="6">
      <t>ネン</t>
    </rPh>
    <phoneticPr fontId="4"/>
  </si>
  <si>
    <t>⑲</t>
  </si>
  <si>
    <t>ＣＯ2排出量</t>
    <rPh sb="3" eb="5">
      <t>ハイシュツ</t>
    </rPh>
    <rPh sb="5" eb="6">
      <t>リョウ</t>
    </rPh>
    <phoneticPr fontId="4"/>
  </si>
  <si>
    <t>tＣＯ2/年</t>
    <rPh sb="5" eb="6">
      <t>ネン</t>
    </rPh>
    <phoneticPr fontId="4"/>
  </si>
  <si>
    <t>⑳</t>
  </si>
  <si>
    <t>負荷</t>
    <rPh sb="0" eb="2">
      <t>フカ</t>
    </rPh>
    <phoneticPr fontId="4"/>
  </si>
  <si>
    <t>蒸気利用量（出力×利用率）</t>
    <rPh sb="0" eb="2">
      <t>ジョウキ</t>
    </rPh>
    <rPh sb="2" eb="4">
      <t>リヨウ</t>
    </rPh>
    <rPh sb="4" eb="5">
      <t>リョウ</t>
    </rPh>
    <rPh sb="6" eb="8">
      <t>シュツリョク</t>
    </rPh>
    <rPh sb="9" eb="12">
      <t>リヨウリツ</t>
    </rPh>
    <phoneticPr fontId="4"/>
  </si>
  <si>
    <t>㉑</t>
  </si>
  <si>
    <t>≦⑮</t>
    <phoneticPr fontId="4"/>
  </si>
  <si>
    <t>温水利用量（出力×利用率）</t>
    <rPh sb="0" eb="2">
      <t>オンスイ</t>
    </rPh>
    <rPh sb="2" eb="4">
      <t>リヨウ</t>
    </rPh>
    <rPh sb="4" eb="5">
      <t>リョウ</t>
    </rPh>
    <rPh sb="6" eb="8">
      <t>シュツリョク</t>
    </rPh>
    <rPh sb="9" eb="12">
      <t>リヨウリツ</t>
    </rPh>
    <phoneticPr fontId="4"/>
  </si>
  <si>
    <t>㉒</t>
  </si>
  <si>
    <t>≦⑯</t>
    <phoneticPr fontId="4"/>
  </si>
  <si>
    <t>冷水利用量（出力×利用率）</t>
    <rPh sb="0" eb="2">
      <t>レイスイ</t>
    </rPh>
    <rPh sb="2" eb="4">
      <t>リヨウ</t>
    </rPh>
    <rPh sb="4" eb="5">
      <t>リョウ</t>
    </rPh>
    <rPh sb="6" eb="8">
      <t>シュツリョク</t>
    </rPh>
    <rPh sb="9" eb="12">
      <t>リヨウリツ</t>
    </rPh>
    <phoneticPr fontId="4"/>
  </si>
  <si>
    <t>㉓</t>
  </si>
  <si>
    <t>換算係数</t>
    <rPh sb="0" eb="2">
      <t>カンサン</t>
    </rPh>
    <rPh sb="2" eb="4">
      <t>ケイスウ</t>
    </rPh>
    <phoneticPr fontId="4"/>
  </si>
  <si>
    <t>構内使用電力</t>
  </si>
  <si>
    <t>GJ/MWh</t>
    <phoneticPr fontId="4"/>
  </si>
  <si>
    <t>㉔</t>
  </si>
  <si>
    <t>電気需要平準化時間帯</t>
    <rPh sb="0" eb="2">
      <t>デンキ</t>
    </rPh>
    <rPh sb="2" eb="4">
      <t>ジュヨウ</t>
    </rPh>
    <rPh sb="4" eb="6">
      <t>ヘイジュン</t>
    </rPh>
    <rPh sb="6" eb="7">
      <t>カ</t>
    </rPh>
    <rPh sb="7" eb="10">
      <t>ジカンタイ</t>
    </rPh>
    <phoneticPr fontId="4"/>
  </si>
  <si>
    <t>㉕</t>
  </si>
  <si>
    <t>夜間</t>
    <rPh sb="0" eb="2">
      <t>ヤカン</t>
    </rPh>
    <phoneticPr fontId="4"/>
  </si>
  <si>
    <t>㉖</t>
  </si>
  <si>
    <t>逆潮流電力</t>
  </si>
  <si>
    <t>㉗</t>
  </si>
  <si>
    <t>蒸気</t>
    <rPh sb="0" eb="2">
      <t>ジョウキ</t>
    </rPh>
    <phoneticPr fontId="4"/>
  </si>
  <si>
    <t>GJ/GJ</t>
    <phoneticPr fontId="4"/>
  </si>
  <si>
    <t>㉘</t>
  </si>
  <si>
    <t>温水</t>
    <rPh sb="0" eb="2">
      <t>オンスイ</t>
    </rPh>
    <phoneticPr fontId="4"/>
  </si>
  <si>
    <t>㉙</t>
  </si>
  <si>
    <t>冷水</t>
    <rPh sb="0" eb="2">
      <t>レイスイ</t>
    </rPh>
    <phoneticPr fontId="4"/>
  </si>
  <si>
    <t>㉚</t>
  </si>
  <si>
    <t>従来方式一次エネルギー消費量</t>
    <rPh sb="0" eb="2">
      <t>ジュウライ</t>
    </rPh>
    <rPh sb="2" eb="4">
      <t>ホウシキ</t>
    </rPh>
    <rPh sb="4" eb="6">
      <t>イチジ</t>
    </rPh>
    <rPh sb="11" eb="14">
      <t>ショウヒリョウ</t>
    </rPh>
    <phoneticPr fontId="4"/>
  </si>
  <si>
    <t>㉛</t>
  </si>
  <si>
    <t>㉜</t>
  </si>
  <si>
    <t>省エネルギー量</t>
    <rPh sb="0" eb="1">
      <t>ショウ</t>
    </rPh>
    <rPh sb="6" eb="7">
      <t>リョウ</t>
    </rPh>
    <phoneticPr fontId="4"/>
  </si>
  <si>
    <t>㉝</t>
  </si>
  <si>
    <t>㉞</t>
  </si>
  <si>
    <t>省エネルギー率</t>
    <rPh sb="0" eb="1">
      <t>ショウ</t>
    </rPh>
    <rPh sb="6" eb="7">
      <t>リツ</t>
    </rPh>
    <phoneticPr fontId="4"/>
  </si>
  <si>
    <t>％</t>
    <phoneticPr fontId="4"/>
  </si>
  <si>
    <t>㉟</t>
  </si>
  <si>
    <t>従来方式ＣＯ2排出量</t>
    <rPh sb="0" eb="2">
      <t>ジュウライ</t>
    </rPh>
    <rPh sb="2" eb="4">
      <t>ホウシキ</t>
    </rPh>
    <rPh sb="7" eb="9">
      <t>ハイシュツ</t>
    </rPh>
    <rPh sb="9" eb="10">
      <t>リョウ</t>
    </rPh>
    <phoneticPr fontId="4"/>
  </si>
  <si>
    <t>㊱</t>
  </si>
  <si>
    <t>▲tＣＯ2/年</t>
    <rPh sb="6" eb="7">
      <t>ネン</t>
    </rPh>
    <phoneticPr fontId="4"/>
  </si>
  <si>
    <t>㊲</t>
  </si>
  <si>
    <t>㊳</t>
  </si>
  <si>
    <t>費用対効果</t>
    <rPh sb="0" eb="5">
      <t>ヒヨウタイコウカ</t>
    </rPh>
    <phoneticPr fontId="4"/>
  </si>
  <si>
    <t xml:space="preserve">千円/kW </t>
    <rPh sb="0" eb="2">
      <t>センエン</t>
    </rPh>
    <phoneticPr fontId="4"/>
  </si>
  <si>
    <t>㊴</t>
    <phoneticPr fontId="4"/>
  </si>
  <si>
    <t>補助対象経費</t>
    <rPh sb="0" eb="2">
      <t>ホジョ</t>
    </rPh>
    <rPh sb="2" eb="4">
      <t>タイショウ</t>
    </rPh>
    <rPh sb="4" eb="6">
      <t>ケイヒ</t>
    </rPh>
    <phoneticPr fontId="4"/>
  </si>
  <si>
    <t>円</t>
    <rPh sb="0" eb="1">
      <t>エン</t>
    </rPh>
    <phoneticPr fontId="4"/>
  </si>
  <si>
    <t>㊵</t>
    <phoneticPr fontId="4"/>
  </si>
  <si>
    <t>（別紙⑥-2）</t>
    <phoneticPr fontId="4"/>
  </si>
  <si>
    <t>計算根拠</t>
    <phoneticPr fontId="4"/>
  </si>
  <si>
    <t>　省エネルギー計算シートの計算根拠を下記に示す。</t>
    <phoneticPr fontId="4"/>
  </si>
  <si>
    <t>１．導入する停電対応型ＣＧＳの仕様</t>
    <rPh sb="6" eb="11">
      <t>テイデンタイオウガタ</t>
    </rPh>
    <phoneticPr fontId="4"/>
  </si>
  <si>
    <t>項目</t>
    <rPh sb="0" eb="2">
      <t>コウモク</t>
    </rPh>
    <phoneticPr fontId="4"/>
  </si>
  <si>
    <t>数値</t>
    <rPh sb="0" eb="2">
      <t>スウチ</t>
    </rPh>
    <phoneticPr fontId="4"/>
  </si>
  <si>
    <t>単位</t>
    <rPh sb="0" eb="2">
      <t>タンイ</t>
    </rPh>
    <phoneticPr fontId="4"/>
  </si>
  <si>
    <t>発電出力</t>
    <rPh sb="0" eb="2">
      <t>ハツデン</t>
    </rPh>
    <rPh sb="2" eb="4">
      <t>シュツリョク</t>
    </rPh>
    <phoneticPr fontId="4"/>
  </si>
  <si>
    <t>kW/台</t>
    <rPh sb="3" eb="4">
      <t>ダイ</t>
    </rPh>
    <phoneticPr fontId="4"/>
  </si>
  <si>
    <t>（ａ）</t>
    <phoneticPr fontId="4"/>
  </si>
  <si>
    <t>補機動力</t>
    <rPh sb="0" eb="2">
      <t>ホキ</t>
    </rPh>
    <rPh sb="2" eb="4">
      <t>ドウリョク</t>
    </rPh>
    <phoneticPr fontId="4"/>
  </si>
  <si>
    <t>（ｂ）</t>
    <phoneticPr fontId="4"/>
  </si>
  <si>
    <t>蒸気発生量</t>
    <rPh sb="0" eb="2">
      <t>ジョウキ</t>
    </rPh>
    <rPh sb="2" eb="4">
      <t>ハッセイ</t>
    </rPh>
    <rPh sb="4" eb="5">
      <t>リョウ</t>
    </rPh>
    <phoneticPr fontId="4"/>
  </si>
  <si>
    <t>（ｃ）</t>
    <phoneticPr fontId="4"/>
  </si>
  <si>
    <t>温水発生量</t>
    <rPh sb="0" eb="2">
      <t>オンスイ</t>
    </rPh>
    <rPh sb="2" eb="4">
      <t>ハッセイ</t>
    </rPh>
    <rPh sb="4" eb="5">
      <t>リョウ</t>
    </rPh>
    <phoneticPr fontId="4"/>
  </si>
  <si>
    <t>（ｄ）</t>
    <phoneticPr fontId="4"/>
  </si>
  <si>
    <t>燃料消費量(LHV)</t>
    <rPh sb="0" eb="2">
      <t>ネンリョウ</t>
    </rPh>
    <rPh sb="2" eb="5">
      <t>ショウヒリョウ</t>
    </rPh>
    <phoneticPr fontId="4"/>
  </si>
  <si>
    <t>（ｅ）</t>
    <phoneticPr fontId="4"/>
  </si>
  <si>
    <t>台数</t>
    <rPh sb="0" eb="2">
      <t>ダイスウ</t>
    </rPh>
    <phoneticPr fontId="4"/>
  </si>
  <si>
    <t>台</t>
    <rPh sb="0" eb="1">
      <t>ダイ</t>
    </rPh>
    <phoneticPr fontId="4"/>
  </si>
  <si>
    <t>（ｆ）</t>
    <phoneticPr fontId="4"/>
  </si>
  <si>
    <t>２．計算シート入力値の計算根拠</t>
    <rPh sb="2" eb="4">
      <t>ケイサン</t>
    </rPh>
    <rPh sb="7" eb="10">
      <t>ニュウリョクチ</t>
    </rPh>
    <rPh sb="11" eb="13">
      <t>ケイサン</t>
    </rPh>
    <rPh sb="13" eb="15">
      <t>コンキョ</t>
    </rPh>
    <phoneticPr fontId="4"/>
  </si>
  <si>
    <t>番号</t>
    <rPh sb="0" eb="2">
      <t>バンゴウ</t>
    </rPh>
    <phoneticPr fontId="4"/>
  </si>
  <si>
    <t>計算過程</t>
    <rPh sb="0" eb="2">
      <t>ケイサン</t>
    </rPh>
    <rPh sb="2" eb="4">
      <t>カテイ</t>
    </rPh>
    <phoneticPr fontId="4"/>
  </si>
  <si>
    <t>①</t>
    <phoneticPr fontId="4"/>
  </si>
  <si>
    <t>②</t>
    <phoneticPr fontId="4"/>
  </si>
  <si>
    <t>③</t>
    <phoneticPr fontId="4"/>
  </si>
  <si>
    <t>④</t>
    <phoneticPr fontId="4"/>
  </si>
  <si>
    <t>⑤</t>
    <phoneticPr fontId="4"/>
  </si>
  <si>
    <t>⑦</t>
    <phoneticPr fontId="4"/>
  </si>
  <si>
    <t>⑧</t>
    <phoneticPr fontId="4"/>
  </si>
  <si>
    <t>⑨</t>
    <phoneticPr fontId="4"/>
  </si>
  <si>
    <t>⑭</t>
    <phoneticPr fontId="4"/>
  </si>
  <si>
    <t>㉑</t>
    <phoneticPr fontId="4"/>
  </si>
  <si>
    <t>㉒</t>
    <phoneticPr fontId="4"/>
  </si>
  <si>
    <t>㉓</t>
    <phoneticPr fontId="4"/>
  </si>
  <si>
    <t>㉘</t>
    <phoneticPr fontId="4"/>
  </si>
  <si>
    <t>GJ/MWｈ</t>
    <phoneticPr fontId="4"/>
  </si>
  <si>
    <t>㉙</t>
    <phoneticPr fontId="4"/>
  </si>
  <si>
    <t>㉚</t>
    <phoneticPr fontId="4"/>
  </si>
  <si>
    <t>表１　停電対応型ＣＧＳ設備稼働時間</t>
    <rPh sb="3" eb="8">
      <t>テイデンタイオウガタ</t>
    </rPh>
    <phoneticPr fontId="4"/>
  </si>
  <si>
    <t>稼働時間（h/年）</t>
  </si>
  <si>
    <t>昼間</t>
  </si>
  <si>
    <t>夜間</t>
  </si>
  <si>
    <t>夏季</t>
  </si>
  <si>
    <t>冬季</t>
  </si>
  <si>
    <t>その他</t>
  </si>
  <si>
    <t>合計</t>
  </si>
  <si>
    <t>時</t>
    <rPh sb="0" eb="1">
      <t>トキ</t>
    </rPh>
    <phoneticPr fontId="31"/>
  </si>
  <si>
    <t>夏季電力負荷（7～9月）</t>
    <rPh sb="0" eb="2">
      <t>カキ</t>
    </rPh>
    <rPh sb="2" eb="4">
      <t>デンリョク</t>
    </rPh>
    <rPh sb="4" eb="6">
      <t>フカ</t>
    </rPh>
    <rPh sb="10" eb="11">
      <t>ガツ</t>
    </rPh>
    <phoneticPr fontId="31"/>
  </si>
  <si>
    <t>中間季電力負荷（4～6月，10～11月）</t>
    <rPh sb="0" eb="2">
      <t>チュウカン</t>
    </rPh>
    <rPh sb="2" eb="3">
      <t>キ</t>
    </rPh>
    <rPh sb="3" eb="5">
      <t>デンリョク</t>
    </rPh>
    <rPh sb="5" eb="7">
      <t>フカ</t>
    </rPh>
    <rPh sb="11" eb="12">
      <t>ガツ</t>
    </rPh>
    <rPh sb="18" eb="19">
      <t>ガツ</t>
    </rPh>
    <phoneticPr fontId="31"/>
  </si>
  <si>
    <t>冬季電力負荷（12～3月）</t>
    <rPh sb="0" eb="2">
      <t>トウキ</t>
    </rPh>
    <rPh sb="2" eb="4">
      <t>デンリョク</t>
    </rPh>
    <rPh sb="4" eb="6">
      <t>フカ</t>
    </rPh>
    <rPh sb="11" eb="12">
      <t>ガツ</t>
    </rPh>
    <phoneticPr fontId="31"/>
  </si>
  <si>
    <t>現状</t>
    <rPh sb="0" eb="2">
      <t>ゲンジョウ</t>
    </rPh>
    <phoneticPr fontId="31"/>
  </si>
  <si>
    <t>導入後</t>
    <rPh sb="0" eb="2">
      <t>ドウニュウ</t>
    </rPh>
    <rPh sb="2" eb="3">
      <t>ゴ</t>
    </rPh>
    <phoneticPr fontId="31"/>
  </si>
  <si>
    <t>電力量</t>
    <rPh sb="0" eb="2">
      <t>デンリョク</t>
    </rPh>
    <rPh sb="2" eb="3">
      <t>リョウ</t>
    </rPh>
    <phoneticPr fontId="31"/>
  </si>
  <si>
    <t>送電量</t>
    <rPh sb="0" eb="2">
      <t>ソウデン</t>
    </rPh>
    <rPh sb="2" eb="3">
      <t>リョウ</t>
    </rPh>
    <phoneticPr fontId="31"/>
  </si>
  <si>
    <t>買電量</t>
    <rPh sb="0" eb="2">
      <t>カイデン</t>
    </rPh>
    <rPh sb="2" eb="3">
      <t>リョウ</t>
    </rPh>
    <phoneticPr fontId="31"/>
  </si>
  <si>
    <t>送電量</t>
    <phoneticPr fontId="31"/>
  </si>
  <si>
    <t>kW</t>
    <phoneticPr fontId="31"/>
  </si>
  <si>
    <r>
      <rPr>
        <sz val="11"/>
        <color theme="1"/>
        <rFont val="游ゴシック"/>
        <family val="2"/>
        <charset val="128"/>
        <scheme val="minor"/>
      </rPr>
      <t>合計</t>
    </r>
    <rPh sb="0" eb="2">
      <t>ゴウケイ</t>
    </rPh>
    <phoneticPr fontId="31"/>
  </si>
  <si>
    <t>夏季温水負荷（7～9月）</t>
    <rPh sb="0" eb="2">
      <t>カキ</t>
    </rPh>
    <rPh sb="2" eb="4">
      <t>オンスイ</t>
    </rPh>
    <rPh sb="4" eb="6">
      <t>フカ</t>
    </rPh>
    <rPh sb="10" eb="11">
      <t>ガツ</t>
    </rPh>
    <phoneticPr fontId="31"/>
  </si>
  <si>
    <t>中間季温水負荷（4～6月，10～11月）</t>
    <rPh sb="0" eb="2">
      <t>チュウカン</t>
    </rPh>
    <rPh sb="2" eb="3">
      <t>キ</t>
    </rPh>
    <rPh sb="3" eb="5">
      <t>オンスイ</t>
    </rPh>
    <rPh sb="5" eb="7">
      <t>フカ</t>
    </rPh>
    <rPh sb="11" eb="12">
      <t>ガツ</t>
    </rPh>
    <rPh sb="18" eb="19">
      <t>ガツ</t>
    </rPh>
    <phoneticPr fontId="31"/>
  </si>
  <si>
    <t>冬季温水負荷（12～3月）</t>
    <rPh sb="0" eb="2">
      <t>トウキ</t>
    </rPh>
    <rPh sb="2" eb="4">
      <t>オンスイ</t>
    </rPh>
    <rPh sb="4" eb="6">
      <t>フカ</t>
    </rPh>
    <rPh sb="11" eb="12">
      <t>ガツ</t>
    </rPh>
    <phoneticPr fontId="31"/>
  </si>
  <si>
    <t>温水熱量</t>
    <rPh sb="0" eb="2">
      <t>オンスイ</t>
    </rPh>
    <rPh sb="2" eb="4">
      <t>ネツリョウ</t>
    </rPh>
    <phoneticPr fontId="31"/>
  </si>
  <si>
    <t>温水熱量</t>
    <phoneticPr fontId="31"/>
  </si>
  <si>
    <t>（別紙⑥-3-1） 計算に使用した電力の想定負荷データとコージェネレーション設備の想定稼動データ　</t>
    <rPh sb="10" eb="12">
      <t>ケイサン</t>
    </rPh>
    <rPh sb="13" eb="15">
      <t>シヨウ</t>
    </rPh>
    <rPh sb="17" eb="19">
      <t>デンリョク</t>
    </rPh>
    <rPh sb="20" eb="22">
      <t>ソウテイ</t>
    </rPh>
    <rPh sb="22" eb="24">
      <t>フカ</t>
    </rPh>
    <rPh sb="38" eb="40">
      <t>セツビ</t>
    </rPh>
    <rPh sb="41" eb="43">
      <t>ソウテイ</t>
    </rPh>
    <rPh sb="43" eb="45">
      <t>カドウ</t>
    </rPh>
    <phoneticPr fontId="3"/>
  </si>
  <si>
    <t>（別紙⑥-3-2） 計算に使用した温水の想定負荷データとコージェネレーション設備の想定稼動データ　</t>
    <rPh sb="10" eb="12">
      <t>ケイサン</t>
    </rPh>
    <rPh sb="13" eb="15">
      <t>シヨウ</t>
    </rPh>
    <rPh sb="17" eb="19">
      <t>オンスイ</t>
    </rPh>
    <rPh sb="20" eb="22">
      <t>ソウテイ</t>
    </rPh>
    <rPh sb="22" eb="24">
      <t>フカ</t>
    </rPh>
    <rPh sb="38" eb="40">
      <t>セツビ</t>
    </rPh>
    <rPh sb="41" eb="43">
      <t>ソウテイ</t>
    </rPh>
    <rPh sb="43" eb="45">
      <t>カドウ</t>
    </rPh>
    <phoneticPr fontId="3"/>
  </si>
  <si>
    <t>※機器仕様は、各設備ごとの合計値を記入すること。</t>
    <rPh sb="1" eb="3">
      <t>キキ</t>
    </rPh>
    <rPh sb="3" eb="5">
      <t>シヨウ</t>
    </rPh>
    <rPh sb="7" eb="10">
      <t>カクセツビ</t>
    </rPh>
    <rPh sb="13" eb="16">
      <t>ゴウケイチ</t>
    </rPh>
    <rPh sb="17" eb="19">
      <t>キニュウ</t>
    </rPh>
    <phoneticPr fontId="4"/>
  </si>
  <si>
    <t>ＣＯ2排出削減量</t>
    <rPh sb="3" eb="5">
      <t>ハイシュツ</t>
    </rPh>
    <rPh sb="5" eb="7">
      <t>サクゲン</t>
    </rPh>
    <rPh sb="7" eb="8">
      <t>リョウ</t>
    </rPh>
    <phoneticPr fontId="4"/>
  </si>
  <si>
    <t>ＣＯ2削減率</t>
    <rPh sb="3" eb="5">
      <t>サクゲン</t>
    </rPh>
    <rPh sb="5" eb="6">
      <t>リツ</t>
    </rPh>
    <phoneticPr fontId="4"/>
  </si>
  <si>
    <t>※電気需要平準化時間帯：7～9月、12～3月の昼間時間帯（8時から22時）</t>
    <rPh sb="1" eb="3">
      <t>デンキ</t>
    </rPh>
    <rPh sb="3" eb="5">
      <t>ジュヨウ</t>
    </rPh>
    <rPh sb="5" eb="8">
      <t>ヘイジュンカ</t>
    </rPh>
    <rPh sb="8" eb="11">
      <t>ジカンタイ</t>
    </rPh>
    <rPh sb="15" eb="16">
      <t>ガツ</t>
    </rPh>
    <rPh sb="21" eb="22">
      <t>ガツ</t>
    </rPh>
    <rPh sb="23" eb="25">
      <t>ヒルマ</t>
    </rPh>
    <rPh sb="25" eb="28">
      <t>ジカンタイ</t>
    </rPh>
    <rPh sb="30" eb="31">
      <t>ジ</t>
    </rPh>
    <rPh sb="35" eb="36">
      <t>ジ</t>
    </rPh>
    <phoneticPr fontId="4"/>
  </si>
  <si>
    <r>
      <t>=</t>
    </r>
    <r>
      <rPr>
        <sz val="11"/>
        <color rgb="FF0000FF"/>
        <rFont val="ＭＳ Ｐゴシック"/>
        <family val="3"/>
        <charset val="128"/>
      </rPr>
      <t xml:space="preserve"> </t>
    </r>
    <r>
      <rPr>
        <sz val="11"/>
        <color rgb="FF0000FF"/>
        <rFont val="ＭＳ　明朝"/>
        <family val="3"/>
        <charset val="128"/>
      </rPr>
      <t>(</t>
    </r>
    <r>
      <rPr>
        <sz val="11"/>
        <color rgb="FF0000FF"/>
        <rFont val="ＭＳ Ｐゴシック"/>
        <family val="3"/>
        <charset val="128"/>
      </rPr>
      <t xml:space="preserve"> </t>
    </r>
    <r>
      <rPr>
        <sz val="11"/>
        <color rgb="FF0000FF"/>
        <rFont val="ＭＳ　明朝"/>
        <family val="3"/>
        <charset val="128"/>
      </rPr>
      <t>a</t>
    </r>
    <r>
      <rPr>
        <sz val="11"/>
        <color rgb="FF0000FF"/>
        <rFont val="ＭＳ Ｐゴシック"/>
        <family val="3"/>
        <charset val="128"/>
      </rPr>
      <t xml:space="preserve"> </t>
    </r>
    <r>
      <rPr>
        <sz val="11"/>
        <color rgb="FF0000FF"/>
        <rFont val="ＭＳ　明朝"/>
        <family val="3"/>
        <charset val="128"/>
      </rPr>
      <t>)</t>
    </r>
    <r>
      <rPr>
        <sz val="11"/>
        <color rgb="FF0000FF"/>
        <rFont val="ＭＳ Ｐゴシック"/>
        <family val="3"/>
        <charset val="128"/>
      </rPr>
      <t xml:space="preserve"> </t>
    </r>
    <r>
      <rPr>
        <sz val="11"/>
        <color rgb="FF0000FF"/>
        <rFont val="ＭＳ　明朝"/>
        <family val="3"/>
        <charset val="128"/>
      </rPr>
      <t>×</t>
    </r>
    <r>
      <rPr>
        <sz val="11"/>
        <color rgb="FF0000FF"/>
        <rFont val="ＭＳ Ｐゴシック"/>
        <family val="3"/>
        <charset val="128"/>
      </rPr>
      <t xml:space="preserve"> ( f )</t>
    </r>
    <phoneticPr fontId="3"/>
  </si>
  <si>
    <t>= ( ① - ( b ) ) × ( f )</t>
    <phoneticPr fontId="3"/>
  </si>
  <si>
    <t>=（ｃ）×（ｆ）</t>
    <phoneticPr fontId="4"/>
  </si>
  <si>
    <r>
      <t xml:space="preserve">= ( </t>
    </r>
    <r>
      <rPr>
        <sz val="11"/>
        <color rgb="FF0000FF"/>
        <rFont val="ＭＳ Ｐゴシック"/>
        <family val="3"/>
        <charset val="128"/>
      </rPr>
      <t>d</t>
    </r>
    <r>
      <rPr>
        <sz val="11"/>
        <color rgb="FF0000FF"/>
        <rFont val="ＭＳ　明朝"/>
        <family val="3"/>
        <charset val="128"/>
      </rPr>
      <t xml:space="preserve"> ) × ( f )</t>
    </r>
    <phoneticPr fontId="3"/>
  </si>
  <si>
    <r>
      <t xml:space="preserve">= ( </t>
    </r>
    <r>
      <rPr>
        <sz val="11"/>
        <color rgb="FF0000FF"/>
        <rFont val="ＭＳ Ｐゴシック"/>
        <family val="3"/>
        <charset val="128"/>
      </rPr>
      <t>e</t>
    </r>
    <r>
      <rPr>
        <sz val="11"/>
        <color rgb="FF0000FF"/>
        <rFont val="ＭＳ　明朝"/>
        <family val="3"/>
        <charset val="128"/>
      </rPr>
      <t xml:space="preserve"> ) × ( f )</t>
    </r>
    <r>
      <rPr>
        <sz val="11"/>
        <color rgb="FF0000FF"/>
        <rFont val="ＭＳ Ｐゴシック"/>
        <family val="3"/>
        <charset val="128"/>
      </rPr>
      <t xml:space="preserve"> ÷ 0.902※1 × 1.03※2</t>
    </r>
    <phoneticPr fontId="3"/>
  </si>
  <si>
    <t>表１より、中間期の昼間稼働時間</t>
    <rPh sb="0" eb="1">
      <t>ヒョウ</t>
    </rPh>
    <rPh sb="5" eb="8">
      <t>チュウカンキ</t>
    </rPh>
    <rPh sb="9" eb="11">
      <t>ヒルマ</t>
    </rPh>
    <rPh sb="11" eb="13">
      <t>カドウ</t>
    </rPh>
    <rPh sb="13" eb="15">
      <t>ジカン</t>
    </rPh>
    <phoneticPr fontId="3"/>
  </si>
  <si>
    <t>表１より、夏季および冬季の昼間稼働時間</t>
    <rPh sb="0" eb="1">
      <t>ヒョウ</t>
    </rPh>
    <rPh sb="5" eb="7">
      <t>カキ</t>
    </rPh>
    <rPh sb="10" eb="12">
      <t>トウキ</t>
    </rPh>
    <rPh sb="13" eb="15">
      <t>ヒルマ</t>
    </rPh>
    <rPh sb="15" eb="17">
      <t>カドウ</t>
    </rPh>
    <rPh sb="17" eb="19">
      <t>ジカン</t>
    </rPh>
    <phoneticPr fontId="3"/>
  </si>
  <si>
    <t>表１より、夜間稼働時間</t>
    <rPh sb="0" eb="1">
      <t>ヒョウ</t>
    </rPh>
    <rPh sb="5" eb="7">
      <t>ヤカン</t>
    </rPh>
    <rPh sb="7" eb="9">
      <t>カドウ</t>
    </rPh>
    <rPh sb="9" eb="11">
      <t>ジカン</t>
    </rPh>
    <phoneticPr fontId="3"/>
  </si>
  <si>
    <t>逆潮なし</t>
    <rPh sb="0" eb="1">
      <t>ギャク</t>
    </rPh>
    <rPh sb="1" eb="2">
      <t>ウシオ</t>
    </rPh>
    <phoneticPr fontId="3"/>
  </si>
  <si>
    <t>蒸気利用なし</t>
    <rPh sb="0" eb="2">
      <t>ジョウキ</t>
    </rPh>
    <rPh sb="2" eb="4">
      <t>リヨウ</t>
    </rPh>
    <phoneticPr fontId="3"/>
  </si>
  <si>
    <t>= ⑯ × 70％※3</t>
    <phoneticPr fontId="3"/>
  </si>
  <si>
    <t>冷水利用なし</t>
    <rPh sb="0" eb="2">
      <t>レイスイ</t>
    </rPh>
    <rPh sb="2" eb="4">
      <t>リヨウ</t>
    </rPh>
    <phoneticPr fontId="3"/>
  </si>
  <si>
    <t>温水の換算係数</t>
    <rPh sb="0" eb="2">
      <t>オンスイ</t>
    </rPh>
    <rPh sb="3" eb="5">
      <t>カンザン</t>
    </rPh>
    <rPh sb="5" eb="7">
      <t>ケイスウ</t>
    </rPh>
    <phoneticPr fontId="3"/>
  </si>
  <si>
    <t>様式第２　実施計画書より</t>
    <rPh sb="0" eb="2">
      <t>ヨウシキ</t>
    </rPh>
    <rPh sb="2" eb="3">
      <t>ダイ</t>
    </rPh>
    <rPh sb="5" eb="10">
      <t>ジッシケイカクショ</t>
    </rPh>
    <phoneticPr fontId="3"/>
  </si>
  <si>
    <t>※1　40.6MJ/m3N（低位発熱量）÷45MJ/m3N（高位発熱量）＝0.902</t>
    <rPh sb="14" eb="19">
      <t>テイイハツネツリョウ</t>
    </rPh>
    <rPh sb="30" eb="32">
      <t>コウイ</t>
    </rPh>
    <phoneticPr fontId="3"/>
  </si>
  <si>
    <t>※2　DSS運転のため、発停時のエネルギーロスを鑑み、裕度3％とした。</t>
    <rPh sb="6" eb="8">
      <t>ウンテン</t>
    </rPh>
    <rPh sb="12" eb="13">
      <t>ハツ</t>
    </rPh>
    <rPh sb="14" eb="15">
      <t>ジ</t>
    </rPh>
    <rPh sb="24" eb="25">
      <t>カンガ</t>
    </rPh>
    <rPh sb="27" eb="29">
      <t>ユウド</t>
    </rPh>
    <phoneticPr fontId="3"/>
  </si>
  <si>
    <t>※3　現状のエネルギー負荷より、温水の利用量を70％と想定。</t>
    <rPh sb="3" eb="5">
      <t>ゲンジョウ</t>
    </rPh>
    <rPh sb="11" eb="13">
      <t>フカ</t>
    </rPh>
    <rPh sb="16" eb="18">
      <t>オンスイ</t>
    </rPh>
    <rPh sb="19" eb="22">
      <t>リヨウリョウ</t>
    </rPh>
    <rPh sb="27" eb="29">
      <t>ソウテイ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</si>
</sst>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.0_ "/>
    <numFmt numFmtId="177" formatCode="0.0"/>
    <numFmt numFmtId="178" formatCode="0.00_ ;[Red]\-0.00\ "/>
    <numFmt numFmtId="179" formatCode="0.0%"/>
    <numFmt numFmtId="180" formatCode="#,##0.0;[Red]\-#,##0.0"/>
    <numFmt numFmtId="181" formatCode="#,##0.0"/>
    <numFmt numFmtId="182" formatCode="#,##0.0_ ;[Red]\-#,##0.0\ "/>
  </numFmts>
  <fonts count="33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color rgb="FF0000FF"/>
      <name val="Century"/>
      <family val="1"/>
    </font>
    <font>
      <sz val="11"/>
      <color theme="1"/>
      <name val="ＭＳ 明朝"/>
      <family val="1"/>
      <charset val="128"/>
    </font>
    <font>
      <sz val="11"/>
      <color theme="1"/>
      <name val="Century"/>
      <family val="1"/>
    </font>
    <font>
      <sz val="10"/>
      <name val="ＭＳ 明朝"/>
      <family val="1"/>
      <charset val="128"/>
    </font>
    <font>
      <sz val="11"/>
      <name val="Century"/>
      <family val="1"/>
    </font>
    <font>
      <sz val="9"/>
      <color theme="1"/>
      <name val="ＭＳ 明朝"/>
      <family val="1"/>
      <charset val="128"/>
    </font>
    <font>
      <sz val="11"/>
      <color theme="3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name val="ＭＳ　明朝"/>
      <family val="3"/>
      <charset val="128"/>
    </font>
    <font>
      <sz val="11"/>
      <name val="ＭＳ　明朝"/>
      <family val="3"/>
      <charset val="128"/>
    </font>
    <font>
      <sz val="10.5"/>
      <name val="ＭＳ　明朝"/>
      <family val="3"/>
      <charset val="128"/>
    </font>
    <font>
      <b/>
      <sz val="12"/>
      <name val="ＭＳ　明朝"/>
      <family val="3"/>
      <charset val="128"/>
    </font>
    <font>
      <sz val="12"/>
      <name val="ＭＳ　明朝"/>
      <family val="3"/>
      <charset val="128"/>
    </font>
    <font>
      <b/>
      <sz val="14"/>
      <name val="ＭＳ　明朝"/>
      <family val="3"/>
      <charset val="128"/>
    </font>
    <font>
      <sz val="10.5"/>
      <color rgb="FF0000FF"/>
      <name val="Century"/>
      <family val="1"/>
    </font>
    <font>
      <sz val="10.5"/>
      <color theme="3"/>
      <name val="Century"/>
      <family val="1"/>
    </font>
    <font>
      <sz val="11"/>
      <color rgb="FF0000FF"/>
      <name val="ＭＳ　明朝"/>
      <family val="3"/>
      <charset val="128"/>
    </font>
    <font>
      <sz val="10.5"/>
      <color rgb="FF0000FF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0.5"/>
      <name val="ＭＳ 明朝"/>
      <family val="1"/>
      <charset val="128"/>
    </font>
    <font>
      <sz val="10"/>
      <color rgb="FF0000FF"/>
      <name val="Century"/>
      <family val="1"/>
    </font>
    <font>
      <sz val="11"/>
      <color rgb="FFFF0000"/>
      <name val="ＭＳ　明朝"/>
      <family val="3"/>
      <charset val="128"/>
    </font>
    <font>
      <b/>
      <u/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6"/>
      <name val="ＭＳ Ｐ明朝"/>
      <family val="1"/>
      <charset val="128"/>
    </font>
    <font>
      <sz val="11"/>
      <color rgb="FF0000FF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/>
  </cellStyleXfs>
  <cellXfs count="194">
    <xf numFmtId="0" fontId="0" fillId="0" borderId="0" xfId="0">
      <alignment vertical="center"/>
    </xf>
    <xf numFmtId="0" fontId="2" fillId="0" borderId="0" xfId="1" applyFont="1">
      <alignment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2" fillId="0" borderId="0" xfId="2" applyFont="1" applyAlignment="1">
      <alignment vertical="center"/>
    </xf>
    <xf numFmtId="179" fontId="2" fillId="0" borderId="0" xfId="1" applyNumberFormat="1" applyFont="1">
      <alignment vertical="center"/>
    </xf>
    <xf numFmtId="0" fontId="15" fillId="0" borderId="0" xfId="4" applyFont="1" applyAlignment="1">
      <alignment horizontal="center" vertical="center" wrapText="1"/>
    </xf>
    <xf numFmtId="3" fontId="15" fillId="0" borderId="0" xfId="4" applyNumberFormat="1" applyFont="1" applyAlignment="1">
      <alignment horizontal="right" vertical="center" wrapText="1"/>
    </xf>
    <xf numFmtId="0" fontId="15" fillId="0" borderId="0" xfId="4" applyFont="1" applyAlignment="1">
      <alignment horizontal="right" vertical="center" wrapText="1"/>
    </xf>
    <xf numFmtId="0" fontId="16" fillId="0" borderId="0" xfId="4" applyFont="1">
      <alignment vertical="center"/>
    </xf>
    <xf numFmtId="0" fontId="17" fillId="0" borderId="0" xfId="4" applyFont="1" applyAlignment="1">
      <alignment horizontal="justify" vertical="center"/>
    </xf>
    <xf numFmtId="0" fontId="19" fillId="0" borderId="0" xfId="4" applyFont="1">
      <alignment vertical="center"/>
    </xf>
    <xf numFmtId="0" fontId="20" fillId="0" borderId="0" xfId="4" applyFont="1" applyAlignment="1">
      <alignment horizontal="left" vertical="center"/>
    </xf>
    <xf numFmtId="0" fontId="17" fillId="0" borderId="0" xfId="4" applyFont="1" applyAlignment="1">
      <alignment horizontal="left" vertical="center"/>
    </xf>
    <xf numFmtId="0" fontId="17" fillId="3" borderId="12" xfId="4" applyFont="1" applyFill="1" applyBorder="1" applyAlignment="1">
      <alignment horizontal="center" vertical="center"/>
    </xf>
    <xf numFmtId="0" fontId="17" fillId="3" borderId="11" xfId="4" applyFont="1" applyFill="1" applyBorder="1" applyAlignment="1">
      <alignment horizontal="center" vertical="center"/>
    </xf>
    <xf numFmtId="177" fontId="21" fillId="0" borderId="15" xfId="4" applyNumberFormat="1" applyFont="1" applyBorder="1" applyAlignment="1">
      <alignment horizontal="right" vertical="center"/>
    </xf>
    <xf numFmtId="0" fontId="17" fillId="0" borderId="14" xfId="4" applyFont="1" applyBorder="1" applyAlignment="1">
      <alignment horizontal="left" vertical="center"/>
    </xf>
    <xf numFmtId="177" fontId="21" fillId="0" borderId="16" xfId="4" applyNumberFormat="1" applyFont="1" applyBorder="1" applyAlignment="1">
      <alignment horizontal="right" vertical="center"/>
    </xf>
    <xf numFmtId="0" fontId="17" fillId="0" borderId="6" xfId="4" applyFont="1" applyBorder="1" applyAlignment="1">
      <alignment horizontal="left" vertical="center"/>
    </xf>
    <xf numFmtId="177" fontId="21" fillId="0" borderId="17" xfId="4" applyNumberFormat="1" applyFont="1" applyBorder="1" applyAlignment="1">
      <alignment horizontal="right" vertical="center"/>
    </xf>
    <xf numFmtId="0" fontId="17" fillId="0" borderId="9" xfId="4" applyFont="1" applyBorder="1" applyAlignment="1">
      <alignment horizontal="left" vertical="center"/>
    </xf>
    <xf numFmtId="0" fontId="22" fillId="0" borderId="20" xfId="4" applyFont="1" applyBorder="1" applyAlignment="1">
      <alignment horizontal="right" vertical="center"/>
    </xf>
    <xf numFmtId="0" fontId="17" fillId="0" borderId="19" xfId="4" applyFont="1" applyBorder="1" applyAlignment="1">
      <alignment horizontal="left" vertical="center"/>
    </xf>
    <xf numFmtId="0" fontId="17" fillId="3" borderId="10" xfId="4" applyFont="1" applyFill="1" applyBorder="1" applyAlignment="1">
      <alignment horizontal="center" vertical="center"/>
    </xf>
    <xf numFmtId="0" fontId="16" fillId="0" borderId="13" xfId="4" applyFont="1" applyBorder="1" applyAlignment="1">
      <alignment horizontal="center" vertical="center"/>
    </xf>
    <xf numFmtId="177" fontId="7" fillId="0" borderId="22" xfId="4" applyNumberFormat="1" applyFont="1" applyBorder="1">
      <alignment vertical="center"/>
    </xf>
    <xf numFmtId="0" fontId="16" fillId="0" borderId="23" xfId="4" applyFont="1" applyBorder="1">
      <alignment vertical="center"/>
    </xf>
    <xf numFmtId="0" fontId="16" fillId="0" borderId="4" xfId="4" applyFont="1" applyBorder="1" applyAlignment="1">
      <alignment horizontal="center" vertical="center"/>
    </xf>
    <xf numFmtId="177" fontId="7" fillId="0" borderId="25" xfId="4" applyNumberFormat="1" applyFont="1" applyBorder="1">
      <alignment vertical="center"/>
    </xf>
    <xf numFmtId="0" fontId="16" fillId="0" borderId="26" xfId="4" applyFont="1" applyBorder="1">
      <alignment vertical="center"/>
    </xf>
    <xf numFmtId="180" fontId="7" fillId="0" borderId="25" xfId="3" applyNumberFormat="1" applyFont="1" applyBorder="1">
      <alignment vertical="center"/>
    </xf>
    <xf numFmtId="181" fontId="7" fillId="0" borderId="25" xfId="4" applyNumberFormat="1" applyFont="1" applyBorder="1">
      <alignment vertical="center"/>
    </xf>
    <xf numFmtId="181" fontId="7" fillId="0" borderId="25" xfId="3" applyNumberFormat="1" applyFont="1" applyBorder="1">
      <alignment vertical="center"/>
    </xf>
    <xf numFmtId="4" fontId="7" fillId="0" borderId="25" xfId="4" applyNumberFormat="1" applyFont="1" applyBorder="1">
      <alignment vertical="center"/>
    </xf>
    <xf numFmtId="0" fontId="16" fillId="0" borderId="7" xfId="4" applyFont="1" applyBorder="1" applyAlignment="1">
      <alignment horizontal="center" vertical="center"/>
    </xf>
    <xf numFmtId="38" fontId="7" fillId="0" borderId="27" xfId="3" applyFont="1" applyBorder="1">
      <alignment vertical="center"/>
    </xf>
    <xf numFmtId="0" fontId="16" fillId="0" borderId="28" xfId="4" applyFont="1" applyBorder="1">
      <alignment vertical="center"/>
    </xf>
    <xf numFmtId="0" fontId="24" fillId="0" borderId="0" xfId="2" applyFont="1" applyAlignment="1">
      <alignment horizontal="left" vertical="center"/>
    </xf>
    <xf numFmtId="38" fontId="25" fillId="0" borderId="0" xfId="3" applyFont="1" applyBorder="1">
      <alignment vertical="center"/>
    </xf>
    <xf numFmtId="0" fontId="2" fillId="0" borderId="0" xfId="4" applyFont="1">
      <alignment vertical="center"/>
    </xf>
    <xf numFmtId="0" fontId="25" fillId="0" borderId="0" xfId="4" applyFont="1">
      <alignment vertical="center"/>
    </xf>
    <xf numFmtId="0" fontId="26" fillId="0" borderId="0" xfId="4" applyFont="1" applyAlignment="1">
      <alignment horizontal="left" vertical="center"/>
    </xf>
    <xf numFmtId="0" fontId="17" fillId="0" borderId="0" xfId="4" applyFont="1">
      <alignment vertical="center"/>
    </xf>
    <xf numFmtId="0" fontId="15" fillId="0" borderId="8" xfId="4" applyFont="1" applyBorder="1" applyAlignment="1">
      <alignment horizontal="center" vertical="center" wrapText="1"/>
    </xf>
    <xf numFmtId="0" fontId="15" fillId="0" borderId="9" xfId="4" applyFont="1" applyBorder="1" applyAlignment="1">
      <alignment horizontal="center" vertical="center" wrapText="1"/>
    </xf>
    <xf numFmtId="0" fontId="15" fillId="0" borderId="13" xfId="4" applyFont="1" applyBorder="1" applyAlignment="1">
      <alignment horizontal="center" vertical="center" wrapText="1"/>
    </xf>
    <xf numFmtId="0" fontId="27" fillId="0" borderId="24" xfId="4" applyFont="1" applyBorder="1" applyAlignment="1">
      <alignment horizontal="right" vertical="center" wrapText="1"/>
    </xf>
    <xf numFmtId="0" fontId="27" fillId="0" borderId="14" xfId="4" applyFont="1" applyBorder="1" applyAlignment="1">
      <alignment horizontal="right" vertical="center" wrapText="1"/>
    </xf>
    <xf numFmtId="0" fontId="15" fillId="0" borderId="4" xfId="4" applyFont="1" applyBorder="1" applyAlignment="1">
      <alignment horizontal="center" vertical="center" wrapText="1"/>
    </xf>
    <xf numFmtId="0" fontId="27" fillId="0" borderId="5" xfId="4" applyFont="1" applyBorder="1" applyAlignment="1">
      <alignment horizontal="right" vertical="center" wrapText="1"/>
    </xf>
    <xf numFmtId="0" fontId="27" fillId="0" borderId="6" xfId="4" applyFont="1" applyBorder="1" applyAlignment="1">
      <alignment horizontal="right" vertical="center" wrapText="1"/>
    </xf>
    <xf numFmtId="0" fontId="15" fillId="0" borderId="7" xfId="4" applyFont="1" applyBorder="1" applyAlignment="1">
      <alignment horizontal="center" vertical="center" wrapText="1"/>
    </xf>
    <xf numFmtId="3" fontId="27" fillId="0" borderId="8" xfId="4" applyNumberFormat="1" applyFont="1" applyBorder="1" applyAlignment="1">
      <alignment horizontal="right" vertical="center" wrapText="1"/>
    </xf>
    <xf numFmtId="0" fontId="27" fillId="0" borderId="9" xfId="4" applyFont="1" applyBorder="1" applyAlignment="1">
      <alignment horizontal="right" vertical="center" wrapText="1"/>
    </xf>
    <xf numFmtId="0" fontId="15" fillId="0" borderId="18" xfId="4" applyFont="1" applyBorder="1" applyAlignment="1">
      <alignment horizontal="center" vertical="center" wrapText="1"/>
    </xf>
    <xf numFmtId="3" fontId="27" fillId="0" borderId="29" xfId="4" applyNumberFormat="1" applyFont="1" applyBorder="1" applyAlignment="1">
      <alignment horizontal="right" vertical="center" wrapText="1"/>
    </xf>
    <xf numFmtId="0" fontId="27" fillId="0" borderId="19" xfId="4" applyFont="1" applyBorder="1" applyAlignment="1">
      <alignment horizontal="right" vertical="center" wrapText="1"/>
    </xf>
    <xf numFmtId="0" fontId="28" fillId="0" borderId="0" xfId="4" applyFont="1">
      <alignment vertical="center"/>
    </xf>
    <xf numFmtId="0" fontId="29" fillId="0" borderId="0" xfId="5" applyFont="1" applyAlignment="1">
      <alignment horizontal="left" vertical="center"/>
    </xf>
    <xf numFmtId="0" fontId="30" fillId="0" borderId="0" xfId="5" applyFont="1"/>
    <xf numFmtId="0" fontId="1" fillId="0" borderId="0" xfId="5"/>
    <xf numFmtId="0" fontId="1" fillId="0" borderId="4" xfId="5" applyBorder="1" applyAlignment="1">
      <alignment horizontal="center" vertical="center"/>
    </xf>
    <xf numFmtId="0" fontId="1" fillId="0" borderId="5" xfId="5" applyBorder="1" applyAlignment="1">
      <alignment horizontal="center" vertical="center"/>
    </xf>
    <xf numFmtId="0" fontId="1" fillId="2" borderId="6" xfId="5" applyFill="1" applyBorder="1" applyAlignment="1">
      <alignment horizontal="center" vertical="center"/>
    </xf>
    <xf numFmtId="0" fontId="1" fillId="0" borderId="7" xfId="5" applyBorder="1" applyAlignment="1">
      <alignment horizontal="center" vertical="center"/>
    </xf>
    <xf numFmtId="0" fontId="1" fillId="0" borderId="8" xfId="5" applyBorder="1" applyAlignment="1">
      <alignment horizontal="center" vertical="center"/>
    </xf>
    <xf numFmtId="0" fontId="1" fillId="2" borderId="9" xfId="5" applyFill="1" applyBorder="1" applyAlignment="1">
      <alignment horizontal="center" vertical="center"/>
    </xf>
    <xf numFmtId="0" fontId="11" fillId="0" borderId="33" xfId="5" applyFont="1" applyBorder="1" applyAlignment="1">
      <alignment horizontal="center" vertical="center"/>
    </xf>
    <xf numFmtId="182" fontId="7" fillId="0" borderId="13" xfId="3" applyNumberFormat="1" applyFont="1" applyBorder="1" applyAlignment="1">
      <alignment horizontal="right"/>
    </xf>
    <xf numFmtId="182" fontId="7" fillId="0" borderId="24" xfId="3" applyNumberFormat="1" applyFont="1" applyBorder="1" applyAlignment="1">
      <alignment horizontal="right"/>
    </xf>
    <xf numFmtId="182" fontId="11" fillId="2" borderId="14" xfId="3" applyNumberFormat="1" applyFont="1" applyFill="1" applyBorder="1" applyAlignment="1">
      <alignment horizontal="right"/>
    </xf>
    <xf numFmtId="0" fontId="11" fillId="0" borderId="31" xfId="5" applyFont="1" applyBorder="1" applyAlignment="1">
      <alignment horizontal="center" vertical="center"/>
    </xf>
    <xf numFmtId="182" fontId="7" fillId="0" borderId="4" xfId="3" applyNumberFormat="1" applyFont="1" applyBorder="1" applyAlignment="1">
      <alignment horizontal="right"/>
    </xf>
    <xf numFmtId="182" fontId="7" fillId="0" borderId="5" xfId="3" applyNumberFormat="1" applyFont="1" applyBorder="1" applyAlignment="1">
      <alignment horizontal="right"/>
    </xf>
    <xf numFmtId="182" fontId="11" fillId="2" borderId="6" xfId="3" applyNumberFormat="1" applyFont="1" applyFill="1" applyBorder="1" applyAlignment="1">
      <alignment horizontal="right"/>
    </xf>
    <xf numFmtId="0" fontId="11" fillId="0" borderId="32" xfId="5" applyFont="1" applyBorder="1" applyAlignment="1">
      <alignment horizontal="center" vertical="center"/>
    </xf>
    <xf numFmtId="182" fontId="7" fillId="0" borderId="34" xfId="3" applyNumberFormat="1" applyFont="1" applyBorder="1" applyAlignment="1">
      <alignment horizontal="right"/>
    </xf>
    <xf numFmtId="182" fontId="7" fillId="0" borderId="35" xfId="3" applyNumberFormat="1" applyFont="1" applyBorder="1" applyAlignment="1">
      <alignment horizontal="right"/>
    </xf>
    <xf numFmtId="182" fontId="11" fillId="2" borderId="36" xfId="3" applyNumberFormat="1" applyFont="1" applyFill="1" applyBorder="1" applyAlignment="1">
      <alignment horizontal="right"/>
    </xf>
    <xf numFmtId="182" fontId="11" fillId="2" borderId="37" xfId="3" applyNumberFormat="1" applyFont="1" applyFill="1" applyBorder="1" applyAlignment="1">
      <alignment horizontal="right"/>
    </xf>
    <xf numFmtId="0" fontId="11" fillId="2" borderId="38" xfId="5" applyFont="1" applyFill="1" applyBorder="1" applyAlignment="1">
      <alignment horizontal="center" vertical="center"/>
    </xf>
    <xf numFmtId="182" fontId="11" fillId="2" borderId="10" xfId="3" applyNumberFormat="1" applyFont="1" applyFill="1" applyBorder="1" applyAlignment="1">
      <alignment horizontal="right"/>
    </xf>
    <xf numFmtId="182" fontId="11" fillId="2" borderId="21" xfId="3" applyNumberFormat="1" applyFont="1" applyFill="1" applyBorder="1" applyAlignment="1">
      <alignment horizontal="right"/>
    </xf>
    <xf numFmtId="182" fontId="11" fillId="2" borderId="11" xfId="3" applyNumberFormat="1" applyFont="1" applyFill="1" applyBorder="1" applyAlignment="1">
      <alignment horizontal="right"/>
    </xf>
    <xf numFmtId="182" fontId="11" fillId="2" borderId="12" xfId="3" applyNumberFormat="1" applyFont="1" applyFill="1" applyBorder="1" applyAlignment="1">
      <alignment horizontal="right"/>
    </xf>
    <xf numFmtId="0" fontId="0" fillId="0" borderId="4" xfId="5" applyFont="1" applyBorder="1" applyAlignment="1">
      <alignment horizontal="center" vertical="center"/>
    </xf>
    <xf numFmtId="0" fontId="0" fillId="0" borderId="5" xfId="5" applyFont="1" applyBorder="1" applyAlignment="1">
      <alignment horizontal="center" vertical="center"/>
    </xf>
    <xf numFmtId="0" fontId="0" fillId="2" borderId="6" xfId="5" applyFont="1" applyFill="1" applyBorder="1" applyAlignment="1">
      <alignment horizontal="center" vertical="center"/>
    </xf>
    <xf numFmtId="0" fontId="21" fillId="0" borderId="20" xfId="4" applyFont="1" applyBorder="1" applyAlignment="1">
      <alignment horizontal="right" vertical="center"/>
    </xf>
    <xf numFmtId="0" fontId="2" fillId="0" borderId="5" xfId="1" applyFont="1" applyBorder="1" applyAlignment="1">
      <alignment horizontal="center" vertical="center"/>
    </xf>
    <xf numFmtId="176" fontId="7" fillId="0" borderId="2" xfId="1" applyNumberFormat="1" applyFont="1" applyBorder="1" applyAlignment="1">
      <alignment horizontal="right" vertical="center"/>
    </xf>
    <xf numFmtId="0" fontId="2" fillId="0" borderId="5" xfId="2" applyFont="1" applyBorder="1" applyAlignment="1">
      <alignment horizontal="center" vertical="center" wrapText="1"/>
    </xf>
    <xf numFmtId="0" fontId="2" fillId="0" borderId="6" xfId="2" applyFont="1" applyBorder="1" applyAlignment="1">
      <alignment horizontal="center" vertical="center" wrapText="1"/>
    </xf>
    <xf numFmtId="0" fontId="2" fillId="0" borderId="5" xfId="1" applyFont="1" applyBorder="1" applyAlignment="1">
      <alignment vertical="center" wrapText="1"/>
    </xf>
    <xf numFmtId="0" fontId="2" fillId="0" borderId="1" xfId="1" applyFont="1" applyBorder="1" applyAlignment="1">
      <alignment horizontal="center" vertical="center" textRotation="255" wrapText="1"/>
    </xf>
    <xf numFmtId="0" fontId="2" fillId="0" borderId="2" xfId="1" applyFont="1" applyBorder="1" applyAlignment="1">
      <alignment horizontal="center" vertical="center" textRotation="255" wrapText="1"/>
    </xf>
    <xf numFmtId="0" fontId="2" fillId="0" borderId="4" xfId="1" applyFont="1" applyBorder="1" applyAlignment="1">
      <alignment horizontal="center" vertical="center" textRotation="255" wrapText="1"/>
    </xf>
    <xf numFmtId="0" fontId="2" fillId="0" borderId="5" xfId="1" applyFont="1" applyBorder="1" applyAlignment="1">
      <alignment horizontal="center" vertical="center" textRotation="255" wrapText="1"/>
    </xf>
    <xf numFmtId="0" fontId="2" fillId="0" borderId="7" xfId="1" applyFont="1" applyBorder="1" applyAlignment="1">
      <alignment horizontal="center" vertical="center" textRotation="255" wrapText="1"/>
    </xf>
    <xf numFmtId="0" fontId="2" fillId="0" borderId="8" xfId="1" applyFont="1" applyBorder="1" applyAlignment="1">
      <alignment horizontal="center" vertical="center" textRotation="255" wrapText="1"/>
    </xf>
    <xf numFmtId="0" fontId="2" fillId="0" borderId="2" xfId="1" applyFont="1" applyBorder="1" applyAlignment="1">
      <alignment vertical="center" wrapText="1"/>
    </xf>
    <xf numFmtId="0" fontId="2" fillId="0" borderId="2" xfId="1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8" xfId="1" applyFont="1" applyBorder="1" applyAlignment="1">
      <alignment vertical="center" wrapText="1"/>
    </xf>
    <xf numFmtId="0" fontId="2" fillId="0" borderId="8" xfId="1" applyFont="1" applyBorder="1" applyAlignment="1">
      <alignment horizontal="center" vertical="center"/>
    </xf>
    <xf numFmtId="0" fontId="2" fillId="0" borderId="8" xfId="2" applyFont="1" applyBorder="1" applyAlignment="1">
      <alignment horizontal="center" vertical="center" wrapText="1"/>
    </xf>
    <xf numFmtId="0" fontId="2" fillId="0" borderId="9" xfId="2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/>
    </xf>
    <xf numFmtId="176" fontId="9" fillId="2" borderId="2" xfId="1" applyNumberFormat="1" applyFont="1" applyFill="1" applyBorder="1" applyAlignment="1">
      <alignment horizontal="right" vertical="center"/>
    </xf>
    <xf numFmtId="0" fontId="8" fillId="0" borderId="2" xfId="2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176" fontId="11" fillId="2" borderId="5" xfId="1" applyNumberFormat="1" applyFont="1" applyFill="1" applyBorder="1" applyAlignment="1">
      <alignment horizontal="right" vertical="center"/>
    </xf>
    <xf numFmtId="0" fontId="10" fillId="0" borderId="5" xfId="1" applyFont="1" applyBorder="1" applyAlignment="1">
      <alignment vertical="center" wrapText="1"/>
    </xf>
    <xf numFmtId="176" fontId="7" fillId="0" borderId="5" xfId="1" applyNumberFormat="1" applyFont="1" applyBorder="1" applyAlignment="1">
      <alignment horizontal="right" vertical="center"/>
    </xf>
    <xf numFmtId="0" fontId="10" fillId="0" borderId="5" xfId="1" applyFont="1" applyBorder="1" applyAlignment="1">
      <alignment vertical="center" shrinkToFit="1"/>
    </xf>
    <xf numFmtId="0" fontId="8" fillId="0" borderId="5" xfId="1" applyFont="1" applyBorder="1" applyAlignment="1">
      <alignment vertical="center" wrapText="1"/>
    </xf>
    <xf numFmtId="0" fontId="8" fillId="0" borderId="5" xfId="1" applyFont="1" applyBorder="1" applyAlignment="1">
      <alignment horizontal="center" vertical="center"/>
    </xf>
    <xf numFmtId="176" fontId="9" fillId="2" borderId="5" xfId="1" applyNumberFormat="1" applyFont="1" applyFill="1" applyBorder="1" applyAlignment="1">
      <alignment horizontal="right" vertical="center"/>
    </xf>
    <xf numFmtId="0" fontId="8" fillId="0" borderId="5" xfId="2" applyFont="1" applyBorder="1" applyAlignment="1">
      <alignment horizontal="center" vertical="center" wrapText="1"/>
    </xf>
    <xf numFmtId="0" fontId="8" fillId="0" borderId="6" xfId="2" applyFont="1" applyBorder="1" applyAlignment="1">
      <alignment horizontal="center" vertical="center" wrapText="1"/>
    </xf>
    <xf numFmtId="0" fontId="2" fillId="0" borderId="5" xfId="2" applyFont="1" applyBorder="1" applyAlignment="1">
      <alignment vertical="center" wrapText="1"/>
    </xf>
    <xf numFmtId="0" fontId="2" fillId="0" borderId="5" xfId="2" applyFont="1" applyBorder="1" applyAlignment="1">
      <alignment horizontal="center" vertical="center"/>
    </xf>
    <xf numFmtId="176" fontId="7" fillId="0" borderId="5" xfId="2" applyNumberFormat="1" applyFont="1" applyBorder="1" applyAlignment="1">
      <alignment horizontal="right" vertical="center"/>
    </xf>
    <xf numFmtId="0" fontId="14" fillId="0" borderId="5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left" vertical="center" shrinkToFit="1"/>
    </xf>
    <xf numFmtId="0" fontId="8" fillId="0" borderId="5" xfId="1" applyFont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left" vertical="center" wrapText="1"/>
    </xf>
    <xf numFmtId="177" fontId="13" fillId="0" borderId="5" xfId="1" applyNumberFormat="1" applyFont="1" applyBorder="1" applyAlignment="1">
      <alignment horizontal="center" vertical="center" wrapText="1"/>
    </xf>
    <xf numFmtId="0" fontId="8" fillId="0" borderId="8" xfId="1" applyFont="1" applyBorder="1" applyAlignment="1">
      <alignment horizontal="left" vertical="center" wrapText="1"/>
    </xf>
    <xf numFmtId="0" fontId="8" fillId="0" borderId="8" xfId="1" applyFont="1" applyBorder="1" applyAlignment="1">
      <alignment horizontal="center" vertical="center"/>
    </xf>
    <xf numFmtId="176" fontId="9" fillId="2" borderId="8" xfId="1" applyNumberFormat="1" applyFont="1" applyFill="1" applyBorder="1" applyAlignment="1">
      <alignment horizontal="right" vertical="center"/>
    </xf>
    <xf numFmtId="178" fontId="7" fillId="0" borderId="5" xfId="2" applyNumberFormat="1" applyFont="1" applyBorder="1" applyAlignment="1">
      <alignment horizontal="right" vertical="center"/>
    </xf>
    <xf numFmtId="178" fontId="11" fillId="2" borderId="5" xfId="2" applyNumberFormat="1" applyFont="1" applyFill="1" applyBorder="1" applyAlignment="1">
      <alignment horizontal="right" vertical="center"/>
    </xf>
    <xf numFmtId="0" fontId="2" fillId="0" borderId="5" xfId="1" applyFont="1" applyBorder="1">
      <alignment vertical="center"/>
    </xf>
    <xf numFmtId="178" fontId="11" fillId="2" borderId="5" xfId="1" applyNumberFormat="1" applyFont="1" applyFill="1" applyBorder="1" applyAlignment="1">
      <alignment horizontal="right" vertical="center"/>
    </xf>
    <xf numFmtId="0" fontId="10" fillId="0" borderId="2" xfId="1" applyFont="1" applyBorder="1" applyAlignment="1">
      <alignment vertical="center" shrinkToFit="1"/>
    </xf>
    <xf numFmtId="178" fontId="11" fillId="2" borderId="2" xfId="1" applyNumberFormat="1" applyFont="1" applyFill="1" applyBorder="1" applyAlignment="1">
      <alignment horizontal="right" vertical="center"/>
    </xf>
    <xf numFmtId="0" fontId="2" fillId="0" borderId="4" xfId="1" applyFont="1" applyBorder="1" applyAlignment="1">
      <alignment horizontal="left" vertical="center" wrapText="1"/>
    </xf>
    <xf numFmtId="0" fontId="2" fillId="0" borderId="5" xfId="1" applyFont="1" applyBorder="1" applyAlignment="1">
      <alignment horizontal="left" vertical="center" wrapText="1"/>
    </xf>
    <xf numFmtId="0" fontId="2" fillId="0" borderId="1" xfId="1" applyFont="1" applyBorder="1" applyAlignment="1">
      <alignment vertical="center" wrapText="1"/>
    </xf>
    <xf numFmtId="0" fontId="2" fillId="0" borderId="4" xfId="1" applyFont="1" applyBorder="1" applyAlignment="1">
      <alignment vertical="center" wrapText="1"/>
    </xf>
    <xf numFmtId="176" fontId="11" fillId="2" borderId="2" xfId="1" applyNumberFormat="1" applyFont="1" applyFill="1" applyBorder="1" applyAlignment="1">
      <alignment horizontal="right" vertical="center"/>
    </xf>
    <xf numFmtId="0" fontId="8" fillId="0" borderId="5" xfId="1" applyFont="1" applyBorder="1" applyAlignment="1">
      <alignment horizontal="center" vertical="center" shrinkToFit="1"/>
    </xf>
    <xf numFmtId="0" fontId="10" fillId="0" borderId="0" xfId="2" applyFont="1" applyAlignment="1">
      <alignment horizontal="left" vertical="center" wrapText="1"/>
    </xf>
    <xf numFmtId="0" fontId="2" fillId="0" borderId="7" xfId="1" applyFont="1" applyBorder="1" applyAlignment="1">
      <alignment horizontal="left" vertical="center" wrapText="1"/>
    </xf>
    <xf numFmtId="0" fontId="2" fillId="0" borderId="8" xfId="1" applyFont="1" applyBorder="1" applyAlignment="1">
      <alignment horizontal="left" vertical="center" wrapText="1"/>
    </xf>
    <xf numFmtId="38" fontId="7" fillId="0" borderId="8" xfId="3" applyFont="1" applyFill="1" applyBorder="1" applyAlignment="1">
      <alignment horizontal="right" vertical="center"/>
    </xf>
    <xf numFmtId="176" fontId="7" fillId="0" borderId="8" xfId="1" applyNumberFormat="1" applyFont="1" applyBorder="1" applyAlignment="1">
      <alignment horizontal="right" vertical="center"/>
    </xf>
    <xf numFmtId="178" fontId="7" fillId="0" borderId="8" xfId="2" applyNumberFormat="1" applyFont="1" applyBorder="1" applyAlignment="1">
      <alignment horizontal="right" vertical="center"/>
    </xf>
    <xf numFmtId="0" fontId="17" fillId="0" borderId="13" xfId="4" applyFont="1" applyBorder="1" applyAlignment="1">
      <alignment horizontal="center" vertical="center"/>
    </xf>
    <xf numFmtId="0" fontId="17" fillId="0" borderId="14" xfId="4" applyFont="1" applyBorder="1" applyAlignment="1">
      <alignment horizontal="center" vertical="center"/>
    </xf>
    <xf numFmtId="0" fontId="17" fillId="0" borderId="0" xfId="4" applyFont="1" applyAlignment="1">
      <alignment horizontal="left" vertical="center"/>
    </xf>
    <xf numFmtId="0" fontId="18" fillId="0" borderId="0" xfId="4" applyFont="1" applyAlignment="1">
      <alignment horizontal="left" vertical="center"/>
    </xf>
    <xf numFmtId="0" fontId="17" fillId="3" borderId="10" xfId="4" applyFont="1" applyFill="1" applyBorder="1" applyAlignment="1">
      <alignment horizontal="center" vertical="center"/>
    </xf>
    <xf numFmtId="0" fontId="17" fillId="3" borderId="11" xfId="4" applyFont="1" applyFill="1" applyBorder="1" applyAlignment="1">
      <alignment horizontal="center" vertical="center"/>
    </xf>
    <xf numFmtId="0" fontId="23" fillId="0" borderId="16" xfId="4" quotePrefix="1" applyFont="1" applyBorder="1">
      <alignment vertical="center"/>
    </xf>
    <xf numFmtId="0" fontId="23" fillId="0" borderId="5" xfId="4" applyFont="1" applyBorder="1">
      <alignment vertical="center"/>
    </xf>
    <xf numFmtId="0" fontId="23" fillId="0" borderId="6" xfId="4" applyFont="1" applyBorder="1">
      <alignment vertical="center"/>
    </xf>
    <xf numFmtId="0" fontId="17" fillId="0" borderId="4" xfId="4" applyFont="1" applyBorder="1" applyAlignment="1">
      <alignment horizontal="center" vertical="center"/>
    </xf>
    <xf numFmtId="0" fontId="17" fillId="0" borderId="6" xfId="4" applyFont="1" applyBorder="1" applyAlignment="1">
      <alignment horizontal="center" vertical="center"/>
    </xf>
    <xf numFmtId="0" fontId="17" fillId="0" borderId="7" xfId="4" applyFont="1" applyBorder="1" applyAlignment="1">
      <alignment horizontal="center" vertical="center"/>
    </xf>
    <xf numFmtId="0" fontId="17" fillId="0" borderId="9" xfId="4" applyFont="1" applyBorder="1" applyAlignment="1">
      <alignment horizontal="center" vertical="center"/>
    </xf>
    <xf numFmtId="0" fontId="17" fillId="0" borderId="18" xfId="4" applyFont="1" applyBorder="1" applyAlignment="1">
      <alignment horizontal="center" vertical="center"/>
    </xf>
    <xf numFmtId="0" fontId="17" fillId="0" borderId="19" xfId="4" applyFont="1" applyBorder="1" applyAlignment="1">
      <alignment horizontal="center" vertical="center"/>
    </xf>
    <xf numFmtId="0" fontId="17" fillId="3" borderId="21" xfId="4" applyFont="1" applyFill="1" applyBorder="1" applyAlignment="1">
      <alignment horizontal="center" vertical="center"/>
    </xf>
    <xf numFmtId="0" fontId="17" fillId="3" borderId="12" xfId="4" applyFont="1" applyFill="1" applyBorder="1" applyAlignment="1">
      <alignment horizontal="center" vertical="center"/>
    </xf>
    <xf numFmtId="0" fontId="23" fillId="0" borderId="15" xfId="4" quotePrefix="1" applyFont="1" applyBorder="1">
      <alignment vertical="center"/>
    </xf>
    <xf numFmtId="0" fontId="23" fillId="0" borderId="24" xfId="4" applyFont="1" applyBorder="1">
      <alignment vertical="center"/>
    </xf>
    <xf numFmtId="0" fontId="23" fillId="0" borderId="14" xfId="4" applyFont="1" applyBorder="1">
      <alignment vertical="center"/>
    </xf>
    <xf numFmtId="0" fontId="32" fillId="0" borderId="16" xfId="4" quotePrefix="1" applyFont="1" applyBorder="1">
      <alignment vertical="center"/>
    </xf>
    <xf numFmtId="0" fontId="15" fillId="0" borderId="1" xfId="4" applyFont="1" applyBorder="1" applyAlignment="1">
      <alignment horizontal="center" vertical="center" wrapText="1"/>
    </xf>
    <xf numFmtId="0" fontId="15" fillId="0" borderId="7" xfId="4" applyFont="1" applyBorder="1" applyAlignment="1">
      <alignment horizontal="center" vertical="center" wrapText="1"/>
    </xf>
    <xf numFmtId="0" fontId="15" fillId="0" borderId="2" xfId="4" applyFont="1" applyBorder="1" applyAlignment="1">
      <alignment horizontal="center" vertical="center" wrapText="1"/>
    </xf>
    <xf numFmtId="0" fontId="15" fillId="0" borderId="3" xfId="4" applyFont="1" applyBorder="1" applyAlignment="1">
      <alignment horizontal="center" vertical="center" wrapText="1"/>
    </xf>
    <xf numFmtId="0" fontId="32" fillId="0" borderId="16" xfId="4" applyFont="1" applyBorder="1">
      <alignment vertical="center"/>
    </xf>
    <xf numFmtId="0" fontId="23" fillId="0" borderId="16" xfId="4" applyFont="1" applyBorder="1">
      <alignment vertical="center"/>
    </xf>
    <xf numFmtId="0" fontId="32" fillId="0" borderId="17" xfId="4" applyFont="1" applyBorder="1">
      <alignment vertical="center"/>
    </xf>
    <xf numFmtId="0" fontId="23" fillId="0" borderId="8" xfId="4" applyFont="1" applyBorder="1">
      <alignment vertical="center"/>
    </xf>
    <xf numFmtId="0" fontId="23" fillId="0" borderId="9" xfId="4" applyFont="1" applyBorder="1">
      <alignment vertical="center"/>
    </xf>
    <xf numFmtId="0" fontId="23" fillId="0" borderId="17" xfId="4" applyFont="1" applyBorder="1">
      <alignment vertical="center"/>
    </xf>
    <xf numFmtId="0" fontId="1" fillId="0" borderId="30" xfId="5" applyBorder="1" applyAlignment="1">
      <alignment horizontal="center" vertical="center"/>
    </xf>
    <xf numFmtId="0" fontId="1" fillId="0" borderId="31" xfId="5" applyBorder="1" applyAlignment="1">
      <alignment horizontal="center" vertical="center"/>
    </xf>
    <xf numFmtId="0" fontId="1" fillId="0" borderId="32" xfId="5" applyBorder="1" applyAlignment="1">
      <alignment horizontal="center" vertical="center"/>
    </xf>
    <xf numFmtId="0" fontId="1" fillId="0" borderId="1" xfId="5" applyBorder="1" applyAlignment="1">
      <alignment horizontal="center" vertical="center"/>
    </xf>
    <xf numFmtId="0" fontId="1" fillId="0" borderId="2" xfId="5" applyBorder="1" applyAlignment="1">
      <alignment horizontal="center" vertical="center"/>
    </xf>
    <xf numFmtId="0" fontId="1" fillId="0" borderId="3" xfId="5" applyBorder="1" applyAlignment="1">
      <alignment horizontal="center" vertical="center"/>
    </xf>
    <xf numFmtId="0" fontId="1" fillId="0" borderId="5" xfId="5" applyBorder="1" applyAlignment="1">
      <alignment horizontal="center" vertical="center"/>
    </xf>
    <xf numFmtId="0" fontId="1" fillId="0" borderId="6" xfId="5" applyBorder="1" applyAlignment="1">
      <alignment horizontal="center" vertical="center"/>
    </xf>
    <xf numFmtId="0" fontId="0" fillId="0" borderId="1" xfId="5" applyFont="1" applyBorder="1" applyAlignment="1">
      <alignment horizontal="center" vertical="center"/>
    </xf>
  </cellXfs>
  <cellStyles count="6">
    <cellStyle name="桁区切り 2" xfId="3" xr:uid="{FDC985B6-A4E8-417C-A74E-715E40F65BD8}"/>
    <cellStyle name="標準" xfId="0" builtinId="0"/>
    <cellStyle name="標準 12" xfId="4" xr:uid="{E95C9969-DDA2-42EE-8AE6-8C7547C57E83}"/>
    <cellStyle name="標準 2 2 3" xfId="5" xr:uid="{F9D07CAC-61F7-4D46-8ADC-BB9ACA715B9D}"/>
    <cellStyle name="標準 3" xfId="2" xr:uid="{386A059D-7190-48C8-BA1E-CDC6AAD2CD93}"/>
    <cellStyle name="標準 9" xfId="1" xr:uid="{D6AB3018-A7BB-4272-841C-AAECAAC9CB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夏季　発電</a:t>
            </a:r>
          </a:p>
        </c:rich>
      </c:tx>
      <c:layout>
        <c:manualLayout>
          <c:xMode val="edge"/>
          <c:yMode val="edge"/>
          <c:x val="0.41984845114699643"/>
          <c:y val="4.07522048249715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93934860882984"/>
          <c:y val="0.15360560346971841"/>
          <c:w val="0.77608335341959245"/>
          <c:h val="0.65517492092186014"/>
        </c:manualLayout>
      </c:layout>
      <c:barChart>
        <c:barDir val="col"/>
        <c:grouping val="stacked"/>
        <c:varyColors val="0"/>
        <c:ser>
          <c:idx val="0"/>
          <c:order val="0"/>
          <c:tx>
            <c:v>ｺｰｼﾞｪﾈ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4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  <c:pt idx="10">
                <c:v>10</c:v>
              </c:pt>
              <c:pt idx="11">
                <c:v>11</c:v>
              </c:pt>
              <c:pt idx="12">
                <c:v>12</c:v>
              </c:pt>
              <c:pt idx="13">
                <c:v>13</c:v>
              </c:pt>
              <c:pt idx="14">
                <c:v>14</c:v>
              </c:pt>
              <c:pt idx="15">
                <c:v>15</c:v>
              </c:pt>
              <c:pt idx="16">
                <c:v>16</c:v>
              </c:pt>
              <c:pt idx="17">
                <c:v>17</c:v>
              </c:pt>
              <c:pt idx="18">
                <c:v>18</c:v>
              </c:pt>
              <c:pt idx="19">
                <c:v>19</c:v>
              </c:pt>
              <c:pt idx="20">
                <c:v>20</c:v>
              </c:pt>
              <c:pt idx="21">
                <c:v>21</c:v>
              </c:pt>
              <c:pt idx="22">
                <c:v>22</c:v>
              </c:pt>
              <c:pt idx="23">
                <c:v>23</c:v>
              </c:pt>
            </c:numLit>
          </c:cat>
          <c:val>
            <c:numRef>
              <c:f>#REF!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68</c:v>
                </c:pt>
                <c:pt idx="8">
                  <c:v>68</c:v>
                </c:pt>
                <c:pt idx="9">
                  <c:v>68</c:v>
                </c:pt>
                <c:pt idx="10">
                  <c:v>68</c:v>
                </c:pt>
                <c:pt idx="11">
                  <c:v>68</c:v>
                </c:pt>
                <c:pt idx="12">
                  <c:v>68</c:v>
                </c:pt>
                <c:pt idx="13">
                  <c:v>68</c:v>
                </c:pt>
                <c:pt idx="14">
                  <c:v>68</c:v>
                </c:pt>
                <c:pt idx="15">
                  <c:v>68</c:v>
                </c:pt>
                <c:pt idx="16">
                  <c:v>68</c:v>
                </c:pt>
                <c:pt idx="17">
                  <c:v>68</c:v>
                </c:pt>
                <c:pt idx="18">
                  <c:v>68</c:v>
                </c:pt>
                <c:pt idx="19">
                  <c:v>68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C3-4145-8CC5-BA0C04041CE8}"/>
            </c:ext>
          </c:extLst>
        </c:ser>
        <c:ser>
          <c:idx val="1"/>
          <c:order val="1"/>
          <c:tx>
            <c:v>ﾍﾞｰｽ負荷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24"/>
                <c:pt idx="0">
                  <c:v>50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100</c:v>
                </c:pt>
                <c:pt idx="7">
                  <c:v>82</c:v>
                </c:pt>
                <c:pt idx="8">
                  <c:v>132</c:v>
                </c:pt>
                <c:pt idx="9">
                  <c:v>182</c:v>
                </c:pt>
                <c:pt idx="10">
                  <c:v>202</c:v>
                </c:pt>
                <c:pt idx="11">
                  <c:v>212</c:v>
                </c:pt>
                <c:pt idx="12">
                  <c:v>252</c:v>
                </c:pt>
                <c:pt idx="13">
                  <c:v>252</c:v>
                </c:pt>
                <c:pt idx="14">
                  <c:v>252</c:v>
                </c:pt>
                <c:pt idx="15">
                  <c:v>262</c:v>
                </c:pt>
                <c:pt idx="16">
                  <c:v>232</c:v>
                </c:pt>
                <c:pt idx="17">
                  <c:v>212</c:v>
                </c:pt>
                <c:pt idx="18">
                  <c:v>182</c:v>
                </c:pt>
                <c:pt idx="19">
                  <c:v>132</c:v>
                </c:pt>
                <c:pt idx="20">
                  <c:v>200</c:v>
                </c:pt>
                <c:pt idx="21">
                  <c:v>150</c:v>
                </c:pt>
                <c:pt idx="22">
                  <c:v>100</c:v>
                </c:pt>
                <c:pt idx="23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C3-4145-8CC5-BA0C04041C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858752"/>
        <c:axId val="62860288"/>
      </c:barChart>
      <c:catAx>
        <c:axId val="628587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86028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28602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8587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56715156368166"/>
          <c:y val="3.9215615289468125E-2"/>
          <c:w val="0.18141317081127573"/>
          <c:h val="0.117647248116973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夏季　温水</a:t>
            </a:r>
          </a:p>
        </c:rich>
      </c:tx>
      <c:layout>
        <c:manualLayout>
          <c:xMode val="edge"/>
          <c:yMode val="edge"/>
          <c:x val="0.41984845114699643"/>
          <c:y val="4.07522048249715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93934860882984"/>
          <c:y val="0.15360560346971841"/>
          <c:w val="0.77608335341959245"/>
          <c:h val="0.65517492092186014"/>
        </c:manualLayout>
      </c:layout>
      <c:barChart>
        <c:barDir val="col"/>
        <c:grouping val="stacked"/>
        <c:varyColors val="0"/>
        <c:ser>
          <c:idx val="0"/>
          <c:order val="0"/>
          <c:tx>
            <c:v>ｺｰｼﾞｪﾈ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4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  <c:pt idx="10">
                <c:v>10</c:v>
              </c:pt>
              <c:pt idx="11">
                <c:v>11</c:v>
              </c:pt>
              <c:pt idx="12">
                <c:v>12</c:v>
              </c:pt>
              <c:pt idx="13">
                <c:v>13</c:v>
              </c:pt>
              <c:pt idx="14">
                <c:v>14</c:v>
              </c:pt>
              <c:pt idx="15">
                <c:v>15</c:v>
              </c:pt>
              <c:pt idx="16">
                <c:v>16</c:v>
              </c:pt>
              <c:pt idx="17">
                <c:v>17</c:v>
              </c:pt>
              <c:pt idx="18">
                <c:v>18</c:v>
              </c:pt>
              <c:pt idx="19">
                <c:v>19</c:v>
              </c:pt>
              <c:pt idx="20">
                <c:v>20</c:v>
              </c:pt>
              <c:pt idx="21">
                <c:v>21</c:v>
              </c:pt>
              <c:pt idx="22">
                <c:v>22</c:v>
              </c:pt>
              <c:pt idx="23">
                <c:v>23</c:v>
              </c:pt>
            </c:numLit>
          </c:cat>
          <c:val>
            <c:numRef>
              <c:f>'別紙⑥-3-2(温水)'!$C$6:$C$29</c:f>
              <c:numCache>
                <c:formatCode>#,##0.0_ ;[Red]\-#,##0.0\ 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C2C9-4D60-BE03-BD7CC3A01F79}"/>
            </c:ext>
          </c:extLst>
        </c:ser>
        <c:ser>
          <c:idx val="1"/>
          <c:order val="1"/>
          <c:tx>
            <c:v>ﾍﾞｰｽ負荷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'別紙⑥-3-2(温水)'!$D$6:$D$29</c:f>
              <c:numCache>
                <c:formatCode>#,##0.0_ ;[Red]\-#,##0.0\ 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C9-4D60-BE03-BD7CC3A01F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858752"/>
        <c:axId val="62860288"/>
      </c:barChart>
      <c:catAx>
        <c:axId val="628587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86028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28602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_ ;[Red]\-#,##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8587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56715156368166"/>
          <c:y val="3.9215615289468125E-2"/>
          <c:w val="0.18141317081127573"/>
          <c:h val="0.117647248116973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中間季　温水</a:t>
            </a:r>
          </a:p>
        </c:rich>
      </c:tx>
      <c:layout>
        <c:manualLayout>
          <c:xMode val="edge"/>
          <c:yMode val="edge"/>
          <c:x val="0.40203656746296546"/>
          <c:y val="4.07522048249715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93934860882984"/>
          <c:y val="0.15047079523564252"/>
          <c:w val="0.77608335341959245"/>
          <c:h val="0.658309729155936"/>
        </c:manualLayout>
      </c:layout>
      <c:barChart>
        <c:barDir val="col"/>
        <c:grouping val="stacked"/>
        <c:varyColors val="0"/>
        <c:ser>
          <c:idx val="0"/>
          <c:order val="0"/>
          <c:tx>
            <c:v>ｺｰｼﾞｪﾈ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'別紙⑥-3-2(温水)'!$F$6:$F$29</c:f>
              <c:numCache>
                <c:formatCode>#,##0.0_ ;[Red]\-#,##0.0\ 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0D4B-47F3-A578-6341DF9ACAD4}"/>
            </c:ext>
          </c:extLst>
        </c:ser>
        <c:ser>
          <c:idx val="1"/>
          <c:order val="1"/>
          <c:tx>
            <c:v>ﾍﾞｰｽ負荷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'別紙⑥-3-2(温水)'!$G$6:$G$29</c:f>
              <c:numCache>
                <c:formatCode>#,##0.0_ ;[Red]\-#,##0.0\ 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4B-47F3-A578-6341DF9ACA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980096"/>
        <c:axId val="62981632"/>
      </c:barChart>
      <c:catAx>
        <c:axId val="629800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98163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29816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_ ;[Red]\-#,##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9800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612364132449553"/>
          <c:y val="4.3137136593557994E-2"/>
          <c:w val="0.18141317081127573"/>
          <c:h val="0.117647248116973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冬季　温水</a:t>
            </a:r>
          </a:p>
        </c:rich>
      </c:tx>
      <c:layout>
        <c:manualLayout>
          <c:xMode val="edge"/>
          <c:yMode val="edge"/>
          <c:x val="0.41878318731285347"/>
          <c:y val="4.06251127006070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51320934999525"/>
          <c:y val="0.15312570095383127"/>
          <c:w val="0.77919023137043242"/>
          <c:h val="0.65625300408784826"/>
        </c:manualLayout>
      </c:layout>
      <c:barChart>
        <c:barDir val="col"/>
        <c:grouping val="stacked"/>
        <c:varyColors val="0"/>
        <c:ser>
          <c:idx val="0"/>
          <c:order val="0"/>
          <c:tx>
            <c:v>ｺｰｼﾞｪﾈ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'別紙⑥-3-2(温水)'!$I$6:$I$29</c:f>
              <c:numCache>
                <c:formatCode>#,##0.0_ ;[Red]\-#,##0.0\ 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2D10-4BB1-8E17-E9A71252EA9D}"/>
            </c:ext>
          </c:extLst>
        </c:ser>
        <c:ser>
          <c:idx val="1"/>
          <c:order val="1"/>
          <c:tx>
            <c:v>ﾍﾞｰｽ負荷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'別紙⑥-3-2(温水)'!$J$6:$J$29</c:f>
              <c:numCache>
                <c:formatCode>#,##0.0_ ;[Red]\-#,##0.0\ 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10-4BB1-8E17-E9A71252EA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023360"/>
        <c:axId val="63029248"/>
      </c:barChart>
      <c:catAx>
        <c:axId val="630233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302924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30292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_ ;[Red]\-#,##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30233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730161546708066"/>
          <c:y val="3.5183827212438137E-2"/>
          <c:w val="0.18095242320062099"/>
          <c:h val="0.1172791568992807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中間季　発電</a:t>
            </a:r>
          </a:p>
        </c:rich>
      </c:tx>
      <c:layout>
        <c:manualLayout>
          <c:xMode val="edge"/>
          <c:yMode val="edge"/>
          <c:x val="0.40203656746296546"/>
          <c:y val="4.07522048249715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93934860882984"/>
          <c:y val="0.15047079523564252"/>
          <c:w val="0.77608335341959245"/>
          <c:h val="0.658309729155936"/>
        </c:manualLayout>
      </c:layout>
      <c:barChart>
        <c:barDir val="col"/>
        <c:grouping val="stacked"/>
        <c:varyColors val="0"/>
        <c:ser>
          <c:idx val="0"/>
          <c:order val="0"/>
          <c:tx>
            <c:v>ｺｰｼﾞｪﾈ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68</c:v>
                </c:pt>
                <c:pt idx="8">
                  <c:v>68</c:v>
                </c:pt>
                <c:pt idx="9">
                  <c:v>68</c:v>
                </c:pt>
                <c:pt idx="10">
                  <c:v>68</c:v>
                </c:pt>
                <c:pt idx="11">
                  <c:v>68</c:v>
                </c:pt>
                <c:pt idx="12">
                  <c:v>68</c:v>
                </c:pt>
                <c:pt idx="13">
                  <c:v>68</c:v>
                </c:pt>
                <c:pt idx="14">
                  <c:v>68</c:v>
                </c:pt>
                <c:pt idx="15">
                  <c:v>68</c:v>
                </c:pt>
                <c:pt idx="16">
                  <c:v>68</c:v>
                </c:pt>
                <c:pt idx="17">
                  <c:v>68</c:v>
                </c:pt>
                <c:pt idx="18">
                  <c:v>68</c:v>
                </c:pt>
                <c:pt idx="19">
                  <c:v>68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81-4FEE-8180-32AB4340AF68}"/>
            </c:ext>
          </c:extLst>
        </c:ser>
        <c:ser>
          <c:idx val="1"/>
          <c:order val="1"/>
          <c:tx>
            <c:v>ﾍﾞｰｽ負荷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24"/>
                <c:pt idx="0">
                  <c:v>30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30</c:v>
                </c:pt>
                <c:pt idx="5">
                  <c:v>40</c:v>
                </c:pt>
                <c:pt idx="6">
                  <c:v>90</c:v>
                </c:pt>
                <c:pt idx="7">
                  <c:v>52</c:v>
                </c:pt>
                <c:pt idx="8">
                  <c:v>82</c:v>
                </c:pt>
                <c:pt idx="9">
                  <c:v>112</c:v>
                </c:pt>
                <c:pt idx="10">
                  <c:v>132</c:v>
                </c:pt>
                <c:pt idx="11">
                  <c:v>142</c:v>
                </c:pt>
                <c:pt idx="12">
                  <c:v>172</c:v>
                </c:pt>
                <c:pt idx="13">
                  <c:v>182</c:v>
                </c:pt>
                <c:pt idx="14">
                  <c:v>182</c:v>
                </c:pt>
                <c:pt idx="15">
                  <c:v>192</c:v>
                </c:pt>
                <c:pt idx="16">
                  <c:v>172</c:v>
                </c:pt>
                <c:pt idx="17">
                  <c:v>152</c:v>
                </c:pt>
                <c:pt idx="18">
                  <c:v>132</c:v>
                </c:pt>
                <c:pt idx="19">
                  <c:v>112</c:v>
                </c:pt>
                <c:pt idx="20">
                  <c:v>160</c:v>
                </c:pt>
                <c:pt idx="21">
                  <c:v>120</c:v>
                </c:pt>
                <c:pt idx="22">
                  <c:v>100</c:v>
                </c:pt>
                <c:pt idx="23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81-4FEE-8180-32AB4340A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980096"/>
        <c:axId val="62981632"/>
      </c:barChart>
      <c:catAx>
        <c:axId val="629800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98163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29816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9800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612364132449553"/>
          <c:y val="4.3137136593557994E-2"/>
          <c:w val="0.18141317081127573"/>
          <c:h val="0.117647248116973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冬季　発電</a:t>
            </a:r>
          </a:p>
        </c:rich>
      </c:tx>
      <c:layout>
        <c:manualLayout>
          <c:xMode val="edge"/>
          <c:yMode val="edge"/>
          <c:x val="0.41878318731285347"/>
          <c:y val="4.06251127006070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51320934999525"/>
          <c:y val="0.15312570095383127"/>
          <c:w val="0.77919023137043242"/>
          <c:h val="0.65625300408784826"/>
        </c:manualLayout>
      </c:layout>
      <c:barChart>
        <c:barDir val="col"/>
        <c:grouping val="stacked"/>
        <c:varyColors val="0"/>
        <c:ser>
          <c:idx val="0"/>
          <c:order val="0"/>
          <c:tx>
            <c:v>ｺｰｼﾞｪﾈ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68</c:v>
                </c:pt>
                <c:pt idx="8">
                  <c:v>68</c:v>
                </c:pt>
                <c:pt idx="9">
                  <c:v>68</c:v>
                </c:pt>
                <c:pt idx="10">
                  <c:v>68</c:v>
                </c:pt>
                <c:pt idx="11">
                  <c:v>68</c:v>
                </c:pt>
                <c:pt idx="12">
                  <c:v>68</c:v>
                </c:pt>
                <c:pt idx="13">
                  <c:v>68</c:v>
                </c:pt>
                <c:pt idx="14">
                  <c:v>68</c:v>
                </c:pt>
                <c:pt idx="15">
                  <c:v>68</c:v>
                </c:pt>
                <c:pt idx="16">
                  <c:v>68</c:v>
                </c:pt>
                <c:pt idx="17">
                  <c:v>68</c:v>
                </c:pt>
                <c:pt idx="18">
                  <c:v>68</c:v>
                </c:pt>
                <c:pt idx="19">
                  <c:v>68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B2-44EB-841A-BA5CC01F8EDD}"/>
            </c:ext>
          </c:extLst>
        </c:ser>
        <c:ser>
          <c:idx val="1"/>
          <c:order val="1"/>
          <c:tx>
            <c:v>ﾍﾞｰｽ負荷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24"/>
                <c:pt idx="0">
                  <c:v>50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100</c:v>
                </c:pt>
                <c:pt idx="7">
                  <c:v>82</c:v>
                </c:pt>
                <c:pt idx="8">
                  <c:v>132</c:v>
                </c:pt>
                <c:pt idx="9">
                  <c:v>182</c:v>
                </c:pt>
                <c:pt idx="10">
                  <c:v>202</c:v>
                </c:pt>
                <c:pt idx="11">
                  <c:v>212</c:v>
                </c:pt>
                <c:pt idx="12">
                  <c:v>252</c:v>
                </c:pt>
                <c:pt idx="13">
                  <c:v>252</c:v>
                </c:pt>
                <c:pt idx="14">
                  <c:v>252</c:v>
                </c:pt>
                <c:pt idx="15">
                  <c:v>262</c:v>
                </c:pt>
                <c:pt idx="16">
                  <c:v>232</c:v>
                </c:pt>
                <c:pt idx="17">
                  <c:v>212</c:v>
                </c:pt>
                <c:pt idx="18">
                  <c:v>182</c:v>
                </c:pt>
                <c:pt idx="19">
                  <c:v>132</c:v>
                </c:pt>
                <c:pt idx="20">
                  <c:v>200</c:v>
                </c:pt>
                <c:pt idx="21">
                  <c:v>150</c:v>
                </c:pt>
                <c:pt idx="22">
                  <c:v>100</c:v>
                </c:pt>
                <c:pt idx="23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B2-44EB-841A-BA5CC01F8E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023360"/>
        <c:axId val="63029248"/>
      </c:barChart>
      <c:catAx>
        <c:axId val="630233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302924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30292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30233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730161546708066"/>
          <c:y val="3.5183827212438137E-2"/>
          <c:w val="0.18095242320062099"/>
          <c:h val="0.1172791568992807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夏季　発電</a:t>
            </a:r>
          </a:p>
        </c:rich>
      </c:tx>
      <c:layout>
        <c:manualLayout>
          <c:xMode val="edge"/>
          <c:yMode val="edge"/>
          <c:x val="0.41984845114699643"/>
          <c:y val="4.07522048249715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93934860882984"/>
          <c:y val="0.15360560346971841"/>
          <c:w val="0.77608335341959245"/>
          <c:h val="0.65517492092186014"/>
        </c:manualLayout>
      </c:layout>
      <c:barChart>
        <c:barDir val="col"/>
        <c:grouping val="stacked"/>
        <c:varyColors val="0"/>
        <c:ser>
          <c:idx val="0"/>
          <c:order val="0"/>
          <c:tx>
            <c:v>ｺｰｼﾞｪﾈ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4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  <c:pt idx="10">
                <c:v>10</c:v>
              </c:pt>
              <c:pt idx="11">
                <c:v>11</c:v>
              </c:pt>
              <c:pt idx="12">
                <c:v>12</c:v>
              </c:pt>
              <c:pt idx="13">
                <c:v>13</c:v>
              </c:pt>
              <c:pt idx="14">
                <c:v>14</c:v>
              </c:pt>
              <c:pt idx="15">
                <c:v>15</c:v>
              </c:pt>
              <c:pt idx="16">
                <c:v>16</c:v>
              </c:pt>
              <c:pt idx="17">
                <c:v>17</c:v>
              </c:pt>
              <c:pt idx="18">
                <c:v>18</c:v>
              </c:pt>
              <c:pt idx="19">
                <c:v>19</c:v>
              </c:pt>
              <c:pt idx="20">
                <c:v>20</c:v>
              </c:pt>
              <c:pt idx="21">
                <c:v>21</c:v>
              </c:pt>
              <c:pt idx="22">
                <c:v>22</c:v>
              </c:pt>
              <c:pt idx="23">
                <c:v>23</c:v>
              </c:pt>
            </c:numLit>
          </c:cat>
          <c:val>
            <c:numRef>
              <c:f>'別紙⑥-3-1(電力)'!$C$6:$C$29</c:f>
              <c:numCache>
                <c:formatCode>#,##0.0_ ;[Red]\-#,##0.0\ 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F281-415C-9564-DBAA6EAF2B21}"/>
            </c:ext>
          </c:extLst>
        </c:ser>
        <c:ser>
          <c:idx val="1"/>
          <c:order val="1"/>
          <c:tx>
            <c:v>ﾍﾞｰｽ負荷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'別紙⑥-3-1(電力)'!$D$6:$D$29</c:f>
              <c:numCache>
                <c:formatCode>#,##0.0_ ;[Red]\-#,##0.0\ 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81-415C-9564-DBAA6EAF2B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858752"/>
        <c:axId val="62860288"/>
      </c:barChart>
      <c:catAx>
        <c:axId val="628587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86028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28602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_ ;[Red]\-#,##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8587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56715156368166"/>
          <c:y val="3.9215615289468125E-2"/>
          <c:w val="0.18141317081127573"/>
          <c:h val="0.117647248116973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中間季　発電</a:t>
            </a:r>
          </a:p>
        </c:rich>
      </c:tx>
      <c:layout>
        <c:manualLayout>
          <c:xMode val="edge"/>
          <c:yMode val="edge"/>
          <c:x val="0.40203656746296546"/>
          <c:y val="4.07522048249715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93934860882984"/>
          <c:y val="0.15047079523564252"/>
          <c:w val="0.77608335341959245"/>
          <c:h val="0.658309729155936"/>
        </c:manualLayout>
      </c:layout>
      <c:barChart>
        <c:barDir val="col"/>
        <c:grouping val="stacked"/>
        <c:varyColors val="0"/>
        <c:ser>
          <c:idx val="0"/>
          <c:order val="0"/>
          <c:tx>
            <c:v>ｺｰｼﾞｪﾈ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'別紙⑥-3-1(電力)'!$F$6:$F$29</c:f>
              <c:numCache>
                <c:formatCode>#,##0.0_ ;[Red]\-#,##0.0\ 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2451-401F-97A7-3DA871146F68}"/>
            </c:ext>
          </c:extLst>
        </c:ser>
        <c:ser>
          <c:idx val="1"/>
          <c:order val="1"/>
          <c:tx>
            <c:v>ﾍﾞｰｽ負荷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'別紙⑥-3-1(電力)'!$G$6:$G$29</c:f>
              <c:numCache>
                <c:formatCode>#,##0.0_ ;[Red]\-#,##0.0\ 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51-401F-97A7-3DA871146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980096"/>
        <c:axId val="62981632"/>
      </c:barChart>
      <c:catAx>
        <c:axId val="629800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98163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29816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_ ;[Red]\-#,##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9800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612364132449553"/>
          <c:y val="4.3137136593557994E-2"/>
          <c:w val="0.18141317081127573"/>
          <c:h val="0.117647248116973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冬季　発電</a:t>
            </a:r>
          </a:p>
        </c:rich>
      </c:tx>
      <c:layout>
        <c:manualLayout>
          <c:xMode val="edge"/>
          <c:yMode val="edge"/>
          <c:x val="0.41878318731285347"/>
          <c:y val="4.06251127006070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51320934999525"/>
          <c:y val="0.15312570095383127"/>
          <c:w val="0.77919023137043242"/>
          <c:h val="0.65625300408784826"/>
        </c:manualLayout>
      </c:layout>
      <c:barChart>
        <c:barDir val="col"/>
        <c:grouping val="stacked"/>
        <c:varyColors val="0"/>
        <c:ser>
          <c:idx val="0"/>
          <c:order val="0"/>
          <c:tx>
            <c:v>ｺｰｼﾞｪﾈ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'別紙⑥-3-1(電力)'!$I$6:$I$29</c:f>
              <c:numCache>
                <c:formatCode>#,##0.0_ ;[Red]\-#,##0.0\ 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BC88-4CA9-8467-A216F874F3C5}"/>
            </c:ext>
          </c:extLst>
        </c:ser>
        <c:ser>
          <c:idx val="1"/>
          <c:order val="1"/>
          <c:tx>
            <c:v>ﾍﾞｰｽ負荷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'別紙⑥-3-1(電力)'!$J$6:$J$29</c:f>
              <c:numCache>
                <c:formatCode>#,##0.0_ ;[Red]\-#,##0.0\ 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88-4CA9-8467-A216F874F3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023360"/>
        <c:axId val="63029248"/>
      </c:barChart>
      <c:catAx>
        <c:axId val="630233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302924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30292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_ ;[Red]\-#,##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30233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730161546708066"/>
          <c:y val="3.5183827212438137E-2"/>
          <c:w val="0.18095242320062099"/>
          <c:h val="0.1172791568992807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夏季　温水</a:t>
            </a:r>
          </a:p>
        </c:rich>
      </c:tx>
      <c:layout>
        <c:manualLayout>
          <c:xMode val="edge"/>
          <c:yMode val="edge"/>
          <c:x val="0.41984845114699643"/>
          <c:y val="4.07522048249715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93934860882984"/>
          <c:y val="0.15360560346971841"/>
          <c:w val="0.77608335341959245"/>
          <c:h val="0.65517492092186014"/>
        </c:manualLayout>
      </c:layout>
      <c:barChart>
        <c:barDir val="col"/>
        <c:grouping val="stacked"/>
        <c:varyColors val="0"/>
        <c:ser>
          <c:idx val="0"/>
          <c:order val="0"/>
          <c:tx>
            <c:v>ｺｰｼﾞｪﾈ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4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  <c:pt idx="10">
                <c:v>10</c:v>
              </c:pt>
              <c:pt idx="11">
                <c:v>11</c:v>
              </c:pt>
              <c:pt idx="12">
                <c:v>12</c:v>
              </c:pt>
              <c:pt idx="13">
                <c:v>13</c:v>
              </c:pt>
              <c:pt idx="14">
                <c:v>14</c:v>
              </c:pt>
              <c:pt idx="15">
                <c:v>15</c:v>
              </c:pt>
              <c:pt idx="16">
                <c:v>16</c:v>
              </c:pt>
              <c:pt idx="17">
                <c:v>17</c:v>
              </c:pt>
              <c:pt idx="18">
                <c:v>18</c:v>
              </c:pt>
              <c:pt idx="19">
                <c:v>19</c:v>
              </c:pt>
              <c:pt idx="20">
                <c:v>20</c:v>
              </c:pt>
              <c:pt idx="21">
                <c:v>21</c:v>
              </c:pt>
              <c:pt idx="22">
                <c:v>22</c:v>
              </c:pt>
              <c:pt idx="23">
                <c:v>23</c:v>
              </c:pt>
            </c:numLit>
          </c:cat>
          <c:val>
            <c:numRef>
              <c:f>#REF!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113.8</c:v>
                </c:pt>
                <c:pt idx="8">
                  <c:v>113.8</c:v>
                </c:pt>
                <c:pt idx="9">
                  <c:v>113.8</c:v>
                </c:pt>
                <c:pt idx="10">
                  <c:v>113.8</c:v>
                </c:pt>
                <c:pt idx="11">
                  <c:v>113.8</c:v>
                </c:pt>
                <c:pt idx="12">
                  <c:v>113.8</c:v>
                </c:pt>
                <c:pt idx="13">
                  <c:v>113.8</c:v>
                </c:pt>
                <c:pt idx="14">
                  <c:v>113.8</c:v>
                </c:pt>
                <c:pt idx="15">
                  <c:v>113.8</c:v>
                </c:pt>
                <c:pt idx="16">
                  <c:v>113.8</c:v>
                </c:pt>
                <c:pt idx="17">
                  <c:v>113.8</c:v>
                </c:pt>
                <c:pt idx="18">
                  <c:v>113.8</c:v>
                </c:pt>
                <c:pt idx="19">
                  <c:v>113.8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ED-4C85-B9A6-09B4D335546B}"/>
            </c:ext>
          </c:extLst>
        </c:ser>
        <c:ser>
          <c:idx val="1"/>
          <c:order val="1"/>
          <c:tx>
            <c:v>ﾍﾞｰｽ負荷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15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  <c:pt idx="7">
                  <c:v>86.2</c:v>
                </c:pt>
                <c:pt idx="8">
                  <c:v>116.2</c:v>
                </c:pt>
                <c:pt idx="9">
                  <c:v>136.19999999999999</c:v>
                </c:pt>
                <c:pt idx="10">
                  <c:v>86.2</c:v>
                </c:pt>
                <c:pt idx="11">
                  <c:v>66.2</c:v>
                </c:pt>
                <c:pt idx="12">
                  <c:v>126.2</c:v>
                </c:pt>
                <c:pt idx="13">
                  <c:v>106.2</c:v>
                </c:pt>
                <c:pt idx="14">
                  <c:v>86.2</c:v>
                </c:pt>
                <c:pt idx="15">
                  <c:v>36.200000000000003</c:v>
                </c:pt>
                <c:pt idx="16">
                  <c:v>26.200000000000003</c:v>
                </c:pt>
                <c:pt idx="17">
                  <c:v>6.2000000000000028</c:v>
                </c:pt>
                <c:pt idx="18">
                  <c:v>6.2000000000000028</c:v>
                </c:pt>
                <c:pt idx="19">
                  <c:v>36.200000000000003</c:v>
                </c:pt>
                <c:pt idx="20">
                  <c:v>80</c:v>
                </c:pt>
                <c:pt idx="21">
                  <c:v>50</c:v>
                </c:pt>
                <c:pt idx="22">
                  <c:v>40</c:v>
                </c:pt>
                <c:pt idx="23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ED-4C85-B9A6-09B4D33554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858752"/>
        <c:axId val="62860288"/>
      </c:barChart>
      <c:catAx>
        <c:axId val="628587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86028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28602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8587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56715156368166"/>
          <c:y val="3.9215615289468125E-2"/>
          <c:w val="0.18141317081127573"/>
          <c:h val="0.117647248116973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中間季　温水</a:t>
            </a:r>
          </a:p>
        </c:rich>
      </c:tx>
      <c:layout>
        <c:manualLayout>
          <c:xMode val="edge"/>
          <c:yMode val="edge"/>
          <c:x val="0.40203656746296546"/>
          <c:y val="4.07522048249715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93934860882984"/>
          <c:y val="0.15047079523564252"/>
          <c:w val="0.77608335341959245"/>
          <c:h val="0.658309729155936"/>
        </c:manualLayout>
      </c:layout>
      <c:barChart>
        <c:barDir val="col"/>
        <c:grouping val="stacked"/>
        <c:varyColors val="0"/>
        <c:ser>
          <c:idx val="0"/>
          <c:order val="0"/>
          <c:tx>
            <c:v>ｺｰｼﾞｪﾈ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113.8</c:v>
                </c:pt>
                <c:pt idx="8">
                  <c:v>113.8</c:v>
                </c:pt>
                <c:pt idx="9">
                  <c:v>113.8</c:v>
                </c:pt>
                <c:pt idx="10">
                  <c:v>113.8</c:v>
                </c:pt>
                <c:pt idx="11">
                  <c:v>113.8</c:v>
                </c:pt>
                <c:pt idx="12">
                  <c:v>113.8</c:v>
                </c:pt>
                <c:pt idx="13">
                  <c:v>113.8</c:v>
                </c:pt>
                <c:pt idx="14">
                  <c:v>113.8</c:v>
                </c:pt>
                <c:pt idx="15">
                  <c:v>113.8</c:v>
                </c:pt>
                <c:pt idx="16">
                  <c:v>113.8</c:v>
                </c:pt>
                <c:pt idx="17">
                  <c:v>113.8</c:v>
                </c:pt>
                <c:pt idx="18">
                  <c:v>113.8</c:v>
                </c:pt>
                <c:pt idx="19">
                  <c:v>113.8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33-452E-BAA7-B2B36202F6F9}"/>
            </c:ext>
          </c:extLst>
        </c:ser>
        <c:ser>
          <c:idx val="1"/>
          <c:order val="1"/>
          <c:tx>
            <c:v>ﾍﾞｰｽ負荷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15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  <c:pt idx="7">
                  <c:v>36.200000000000003</c:v>
                </c:pt>
                <c:pt idx="8">
                  <c:v>66.2</c:v>
                </c:pt>
                <c:pt idx="9">
                  <c:v>86.2</c:v>
                </c:pt>
                <c:pt idx="10">
                  <c:v>66.2</c:v>
                </c:pt>
                <c:pt idx="11">
                  <c:v>36.200000000000003</c:v>
                </c:pt>
                <c:pt idx="12">
                  <c:v>86.2</c:v>
                </c:pt>
                <c:pt idx="13">
                  <c:v>106.2</c:v>
                </c:pt>
                <c:pt idx="14">
                  <c:v>86.2</c:v>
                </c:pt>
                <c:pt idx="15">
                  <c:v>36.200000000000003</c:v>
                </c:pt>
                <c:pt idx="16">
                  <c:v>6.2000000000000028</c:v>
                </c:pt>
                <c:pt idx="17">
                  <c:v>6.2000000000000028</c:v>
                </c:pt>
                <c:pt idx="18">
                  <c:v>6.2000000000000028</c:v>
                </c:pt>
                <c:pt idx="19">
                  <c:v>36.200000000000003</c:v>
                </c:pt>
                <c:pt idx="20">
                  <c:v>80</c:v>
                </c:pt>
                <c:pt idx="21">
                  <c:v>50</c:v>
                </c:pt>
                <c:pt idx="22">
                  <c:v>40</c:v>
                </c:pt>
                <c:pt idx="23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33-452E-BAA7-B2B36202F6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980096"/>
        <c:axId val="62981632"/>
      </c:barChart>
      <c:catAx>
        <c:axId val="629800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98163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29816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9800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612364132449553"/>
          <c:y val="4.3137136593557994E-2"/>
          <c:w val="0.18141317081127573"/>
          <c:h val="0.117647248116973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冬季　温水</a:t>
            </a:r>
          </a:p>
        </c:rich>
      </c:tx>
      <c:layout>
        <c:manualLayout>
          <c:xMode val="edge"/>
          <c:yMode val="edge"/>
          <c:x val="0.41878318731285347"/>
          <c:y val="4.06251127006070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751320934999525"/>
          <c:y val="0.15312570095383127"/>
          <c:w val="0.77919023137043242"/>
          <c:h val="0.65625300408784826"/>
        </c:manualLayout>
      </c:layout>
      <c:barChart>
        <c:barDir val="col"/>
        <c:grouping val="stacked"/>
        <c:varyColors val="0"/>
        <c:ser>
          <c:idx val="0"/>
          <c:order val="0"/>
          <c:tx>
            <c:v>ｺｰｼﾞｪﾈ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113.8</c:v>
                </c:pt>
                <c:pt idx="8">
                  <c:v>113.8</c:v>
                </c:pt>
                <c:pt idx="9">
                  <c:v>113.8</c:v>
                </c:pt>
                <c:pt idx="10">
                  <c:v>113.8</c:v>
                </c:pt>
                <c:pt idx="11">
                  <c:v>113.8</c:v>
                </c:pt>
                <c:pt idx="12">
                  <c:v>113.8</c:v>
                </c:pt>
                <c:pt idx="13">
                  <c:v>113.8</c:v>
                </c:pt>
                <c:pt idx="14">
                  <c:v>113.8</c:v>
                </c:pt>
                <c:pt idx="15">
                  <c:v>113.8</c:v>
                </c:pt>
                <c:pt idx="16">
                  <c:v>113.8</c:v>
                </c:pt>
                <c:pt idx="17">
                  <c:v>113.8</c:v>
                </c:pt>
                <c:pt idx="18">
                  <c:v>113.8</c:v>
                </c:pt>
                <c:pt idx="19">
                  <c:v>113.8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51-40CC-9DA4-C03415E1113A}"/>
            </c:ext>
          </c:extLst>
        </c:ser>
        <c:ser>
          <c:idx val="1"/>
          <c:order val="1"/>
          <c:tx>
            <c:v>ﾍﾞｰｽ負荷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  <c:pt idx="6">
                  <c:v>75</c:v>
                </c:pt>
                <c:pt idx="7">
                  <c:v>116.2</c:v>
                </c:pt>
                <c:pt idx="8">
                  <c:v>146.19999999999999</c:v>
                </c:pt>
                <c:pt idx="9">
                  <c:v>156.19999999999999</c:v>
                </c:pt>
                <c:pt idx="10">
                  <c:v>116.2</c:v>
                </c:pt>
                <c:pt idx="11">
                  <c:v>86.2</c:v>
                </c:pt>
                <c:pt idx="12">
                  <c:v>156.19999999999999</c:v>
                </c:pt>
                <c:pt idx="13">
                  <c:v>126.2</c:v>
                </c:pt>
                <c:pt idx="14">
                  <c:v>106.2</c:v>
                </c:pt>
                <c:pt idx="15">
                  <c:v>66.2</c:v>
                </c:pt>
                <c:pt idx="16">
                  <c:v>56.2</c:v>
                </c:pt>
                <c:pt idx="17">
                  <c:v>36.200000000000003</c:v>
                </c:pt>
                <c:pt idx="18">
                  <c:v>26.200000000000003</c:v>
                </c:pt>
                <c:pt idx="19">
                  <c:v>26.200000000000003</c:v>
                </c:pt>
                <c:pt idx="20">
                  <c:v>110</c:v>
                </c:pt>
                <c:pt idx="21">
                  <c:v>80</c:v>
                </c:pt>
                <c:pt idx="22">
                  <c:v>50</c:v>
                </c:pt>
                <c:pt idx="23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51-40CC-9DA4-C03415E111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023360"/>
        <c:axId val="63029248"/>
      </c:barChart>
      <c:catAx>
        <c:axId val="630233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302924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30292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30233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730161546708066"/>
          <c:y val="3.5183827212438137E-2"/>
          <c:w val="0.18095242320062099"/>
          <c:h val="0.1172791568992807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9525</xdr:colOff>
      <xdr:row>1</xdr:row>
      <xdr:rowOff>0</xdr:rowOff>
    </xdr:from>
    <xdr:to>
      <xdr:col>19</xdr:col>
      <xdr:colOff>142875</xdr:colOff>
      <xdr:row>1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EB50566-CF45-4B1A-B053-25AB1F9A1645}"/>
            </a:ext>
          </a:extLst>
        </xdr:cNvPr>
        <xdr:cNvSpPr txBox="1">
          <a:spLocks noChangeArrowheads="1"/>
        </xdr:cNvSpPr>
      </xdr:nvSpPr>
      <xdr:spPr bwMode="auto">
        <a:xfrm>
          <a:off x="2663825" y="165100"/>
          <a:ext cx="127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26</xdr:col>
      <xdr:colOff>34290</xdr:colOff>
      <xdr:row>1</xdr:row>
      <xdr:rowOff>0</xdr:rowOff>
    </xdr:from>
    <xdr:to>
      <xdr:col>27</xdr:col>
      <xdr:colOff>552</xdr:colOff>
      <xdr:row>1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1DAD187E-1CA7-4ABC-8C20-D63F76F35EDF}"/>
            </a:ext>
          </a:extLst>
        </xdr:cNvPr>
        <xdr:cNvSpPr txBox="1">
          <a:spLocks noChangeArrowheads="1"/>
        </xdr:cNvSpPr>
      </xdr:nvSpPr>
      <xdr:spPr bwMode="auto">
        <a:xfrm>
          <a:off x="3666490" y="165100"/>
          <a:ext cx="1059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30</xdr:col>
      <xdr:colOff>0</xdr:colOff>
      <xdr:row>1</xdr:row>
      <xdr:rowOff>0</xdr:rowOff>
    </xdr:from>
    <xdr:to>
      <xdr:col>30</xdr:col>
      <xdr:colOff>0</xdr:colOff>
      <xdr:row>1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5DB3D6D-3E4C-4E7B-97EA-264CCCFECDDD}"/>
            </a:ext>
          </a:extLst>
        </xdr:cNvPr>
        <xdr:cNvSpPr txBox="1">
          <a:spLocks noChangeArrowheads="1"/>
        </xdr:cNvSpPr>
      </xdr:nvSpPr>
      <xdr:spPr bwMode="auto">
        <a:xfrm>
          <a:off x="4191000" y="165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43</xdr:col>
      <xdr:colOff>0</xdr:colOff>
      <xdr:row>1</xdr:row>
      <xdr:rowOff>0</xdr:rowOff>
    </xdr:from>
    <xdr:to>
      <xdr:col>43</xdr:col>
      <xdr:colOff>552</xdr:colOff>
      <xdr:row>1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206ABCC9-AF27-40DE-966E-C9D931D72A49}"/>
            </a:ext>
          </a:extLst>
        </xdr:cNvPr>
        <xdr:cNvSpPr txBox="1">
          <a:spLocks noChangeArrowheads="1"/>
        </xdr:cNvSpPr>
      </xdr:nvSpPr>
      <xdr:spPr bwMode="auto">
        <a:xfrm>
          <a:off x="6057900" y="165100"/>
          <a:ext cx="55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 editAs="oneCell">
    <xdr:from>
      <xdr:col>31</xdr:col>
      <xdr:colOff>19050</xdr:colOff>
      <xdr:row>1</xdr:row>
      <xdr:rowOff>0</xdr:rowOff>
    </xdr:from>
    <xdr:to>
      <xdr:col>32</xdr:col>
      <xdr:colOff>6350</xdr:colOff>
      <xdr:row>2</xdr:row>
      <xdr:rowOff>111125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48B97AD6-3470-4690-94DE-367AF0AACA39}"/>
            </a:ext>
          </a:extLst>
        </xdr:cNvPr>
        <xdr:cNvSpPr txBox="1">
          <a:spLocks noChangeArrowheads="1"/>
        </xdr:cNvSpPr>
      </xdr:nvSpPr>
      <xdr:spPr bwMode="auto">
        <a:xfrm>
          <a:off x="4349750" y="165100"/>
          <a:ext cx="130175" cy="33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30</xdr:col>
      <xdr:colOff>142875</xdr:colOff>
      <xdr:row>1</xdr:row>
      <xdr:rowOff>0</xdr:rowOff>
    </xdr:from>
    <xdr:to>
      <xdr:col>31</xdr:col>
      <xdr:colOff>25400</xdr:colOff>
      <xdr:row>2</xdr:row>
      <xdr:rowOff>92075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28ADF917-0ADA-411F-A496-296C6393E377}"/>
            </a:ext>
          </a:extLst>
        </xdr:cNvPr>
        <xdr:cNvSpPr txBox="1">
          <a:spLocks noChangeArrowheads="1"/>
        </xdr:cNvSpPr>
      </xdr:nvSpPr>
      <xdr:spPr bwMode="auto">
        <a:xfrm>
          <a:off x="4327525" y="165100"/>
          <a:ext cx="28575" cy="32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27</xdr:col>
      <xdr:colOff>12700</xdr:colOff>
      <xdr:row>0</xdr:row>
      <xdr:rowOff>127934</xdr:rowOff>
    </xdr:from>
    <xdr:to>
      <xdr:col>43</xdr:col>
      <xdr:colOff>263138</xdr:colOff>
      <xdr:row>2</xdr:row>
      <xdr:rowOff>196850</xdr:rowOff>
    </xdr:to>
    <xdr:sp macro="" textlink="">
      <xdr:nvSpPr>
        <xdr:cNvPr id="8" name="四角形吹き出し 7">
          <a:extLst>
            <a:ext uri="{FF2B5EF4-FFF2-40B4-BE49-F238E27FC236}">
              <a16:creationId xmlns:a16="http://schemas.microsoft.com/office/drawing/2014/main" id="{C88B2F13-9BE2-44C9-87EF-45DCD5AFDBF0}"/>
            </a:ext>
          </a:extLst>
        </xdr:cNvPr>
        <xdr:cNvSpPr/>
      </xdr:nvSpPr>
      <xdr:spPr>
        <a:xfrm>
          <a:off x="3784600" y="127934"/>
          <a:ext cx="2536438" cy="449916"/>
        </a:xfrm>
        <a:prstGeom prst="wedgeRectCallout">
          <a:avLst>
            <a:gd name="adj1" fmla="val -49370"/>
            <a:gd name="adj2" fmla="val 27346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②：補機動力の根拠を計算根拠シートで明確にする</a:t>
          </a:r>
          <a:endParaRPr lang="en-US" altLang="ja-JP" sz="8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  <a:p>
          <a:pPr algn="ctr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例：仕様値、計測値、発電量</a:t>
          </a:r>
          <a:r>
            <a:rPr lang="en-US" altLang="ja-JP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×</a:t>
          </a:r>
          <a:r>
            <a:rPr lang="ja-JP" altLang="en-US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●％　他</a:t>
          </a:r>
          <a:endParaRPr lang="en-US" altLang="ja-JP" sz="8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43</xdr:col>
      <xdr:colOff>36741</xdr:colOff>
      <xdr:row>26</xdr:row>
      <xdr:rowOff>-1</xdr:rowOff>
    </xdr:from>
    <xdr:to>
      <xdr:col>44</xdr:col>
      <xdr:colOff>429534</xdr:colOff>
      <xdr:row>33</xdr:row>
      <xdr:rowOff>9070</xdr:rowOff>
    </xdr:to>
    <xdr:sp macro="" textlink="">
      <xdr:nvSpPr>
        <xdr:cNvPr id="9" name="四角形吹き出し 8">
          <a:extLst>
            <a:ext uri="{FF2B5EF4-FFF2-40B4-BE49-F238E27FC236}">
              <a16:creationId xmlns:a16="http://schemas.microsoft.com/office/drawing/2014/main" id="{1084D855-D934-4131-B8AD-234938337571}"/>
            </a:ext>
          </a:extLst>
        </xdr:cNvPr>
        <xdr:cNvSpPr/>
      </xdr:nvSpPr>
      <xdr:spPr>
        <a:xfrm>
          <a:off x="6094641" y="5924549"/>
          <a:ext cx="742043" cy="1609271"/>
        </a:xfrm>
        <a:prstGeom prst="wedgeRectCallout">
          <a:avLst>
            <a:gd name="adj1" fmla="val -38214"/>
            <a:gd name="adj2" fmla="val -7454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㉔～㉖：時間帯に応じた計量が困難な場合、電力の換算係数はすべて</a:t>
          </a:r>
          <a:r>
            <a:rPr lang="en-US" altLang="ja-JP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9.76</a:t>
          </a:r>
          <a:r>
            <a:rPr lang="ja-JP" altLang="en-US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とすること。</a:t>
          </a:r>
          <a:endParaRPr lang="en-US" altLang="ja-JP" sz="8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</xdr:txBody>
    </xdr:sp>
    <xdr:clientData/>
  </xdr:twoCellAnchor>
  <xdr:twoCellAnchor>
    <xdr:from>
      <xdr:col>14</xdr:col>
      <xdr:colOff>28575</xdr:colOff>
      <xdr:row>8</xdr:row>
      <xdr:rowOff>73426</xdr:rowOff>
    </xdr:from>
    <xdr:to>
      <xdr:col>16</xdr:col>
      <xdr:colOff>20771</xdr:colOff>
      <xdr:row>9</xdr:row>
      <xdr:rowOff>0</xdr:rowOff>
    </xdr:to>
    <xdr:cxnSp macro="">
      <xdr:nvCxnSpPr>
        <xdr:cNvPr id="10" name="直線矢印コネクタ 9">
          <a:extLst>
            <a:ext uri="{FF2B5EF4-FFF2-40B4-BE49-F238E27FC236}">
              <a16:creationId xmlns:a16="http://schemas.microsoft.com/office/drawing/2014/main" id="{63A693A5-6592-48BE-A1A2-6194A4431814}"/>
            </a:ext>
          </a:extLst>
        </xdr:cNvPr>
        <xdr:cNvCxnSpPr>
          <a:stCxn id="11" idx="4"/>
        </xdr:cNvCxnSpPr>
      </xdr:nvCxnSpPr>
      <xdr:spPr>
        <a:xfrm flipH="1">
          <a:off x="1984375" y="1883176"/>
          <a:ext cx="271596" cy="155174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100627</xdr:colOff>
      <xdr:row>7</xdr:row>
      <xdr:rowOff>130551</xdr:rowOff>
    </xdr:from>
    <xdr:to>
      <xdr:col>25</xdr:col>
      <xdr:colOff>116662</xdr:colOff>
      <xdr:row>8</xdr:row>
      <xdr:rowOff>114078</xdr:rowOff>
    </xdr:to>
    <xdr:sp macro="" textlink="">
      <xdr:nvSpPr>
        <xdr:cNvPr id="11" name="四角形吹き出し 12">
          <a:extLst>
            <a:ext uri="{FF2B5EF4-FFF2-40B4-BE49-F238E27FC236}">
              <a16:creationId xmlns:a16="http://schemas.microsoft.com/office/drawing/2014/main" id="{4FE39BFC-C02D-431F-A65A-9E6F179541D9}"/>
            </a:ext>
          </a:extLst>
        </xdr:cNvPr>
        <xdr:cNvSpPr/>
      </xdr:nvSpPr>
      <xdr:spPr>
        <a:xfrm>
          <a:off x="1637327" y="1711701"/>
          <a:ext cx="1971835" cy="212127"/>
        </a:xfrm>
        <a:prstGeom prst="wedgeRectCallout">
          <a:avLst>
            <a:gd name="adj1" fmla="val -18267"/>
            <a:gd name="adj2" fmla="val 30836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4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6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月、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10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11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月の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8:00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22:00</a:t>
          </a:r>
        </a:p>
      </xdr:txBody>
    </xdr:sp>
    <xdr:clientData/>
  </xdr:twoCellAnchor>
  <xdr:twoCellAnchor>
    <xdr:from>
      <xdr:col>15</xdr:col>
      <xdr:colOff>31751</xdr:colOff>
      <xdr:row>23</xdr:row>
      <xdr:rowOff>30818</xdr:rowOff>
    </xdr:from>
    <xdr:to>
      <xdr:col>26</xdr:col>
      <xdr:colOff>105559</xdr:colOff>
      <xdr:row>25</xdr:row>
      <xdr:rowOff>173133</xdr:rowOff>
    </xdr:to>
    <xdr:sp macro="" textlink="">
      <xdr:nvSpPr>
        <xdr:cNvPr id="12" name="四角形吹き出し 13">
          <a:extLst>
            <a:ext uri="{FF2B5EF4-FFF2-40B4-BE49-F238E27FC236}">
              <a16:creationId xmlns:a16="http://schemas.microsoft.com/office/drawing/2014/main" id="{42317BA8-17FA-470D-9710-2A944B6FFFF6}"/>
            </a:ext>
          </a:extLst>
        </xdr:cNvPr>
        <xdr:cNvSpPr/>
      </xdr:nvSpPr>
      <xdr:spPr>
        <a:xfrm>
          <a:off x="2127251" y="5269568"/>
          <a:ext cx="1610508" cy="599515"/>
        </a:xfrm>
        <a:prstGeom prst="wedgeRectCallout">
          <a:avLst>
            <a:gd name="adj1" fmla="val -18267"/>
            <a:gd name="adj2" fmla="val 30836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l">
            <a:lnSpc>
              <a:spcPts val="900"/>
            </a:lnSpc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将来の事業状況の変化や生産量変動、制御方法等を加味して設定すること</a:t>
          </a:r>
          <a:endParaRPr lang="en-US" altLang="ja-JP" sz="9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</xdr:txBody>
    </xdr:sp>
    <xdr:clientData/>
  </xdr:twoCellAnchor>
  <xdr:twoCellAnchor>
    <xdr:from>
      <xdr:col>9</xdr:col>
      <xdr:colOff>28574</xdr:colOff>
      <xdr:row>5</xdr:row>
      <xdr:rowOff>35861</xdr:rowOff>
    </xdr:from>
    <xdr:to>
      <xdr:col>28</xdr:col>
      <xdr:colOff>45356</xdr:colOff>
      <xdr:row>6</xdr:row>
      <xdr:rowOff>209550</xdr:rowOff>
    </xdr:to>
    <xdr:sp macro="" textlink="">
      <xdr:nvSpPr>
        <xdr:cNvPr id="13" name="四角形吹き出し 14">
          <a:extLst>
            <a:ext uri="{FF2B5EF4-FFF2-40B4-BE49-F238E27FC236}">
              <a16:creationId xmlns:a16="http://schemas.microsoft.com/office/drawing/2014/main" id="{595AE8AE-CFB2-49DF-806B-A446C0C320A2}"/>
            </a:ext>
          </a:extLst>
        </xdr:cNvPr>
        <xdr:cNvSpPr/>
      </xdr:nvSpPr>
      <xdr:spPr>
        <a:xfrm>
          <a:off x="1285874" y="1159811"/>
          <a:ext cx="2671082" cy="402289"/>
        </a:xfrm>
        <a:prstGeom prst="wedgeRectCallout">
          <a:avLst>
            <a:gd name="adj1" fmla="val -18267"/>
            <a:gd name="adj2" fmla="val 30836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l">
            <a:lnSpc>
              <a:spcPts val="900"/>
            </a:lnSpc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燃料消費量は高位発熱量を記載すること</a:t>
          </a:r>
          <a:endParaRPr lang="en-US" altLang="ja-JP" sz="9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  <a:p>
          <a:pPr algn="l">
            <a:lnSpc>
              <a:spcPts val="900"/>
            </a:lnSpc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燃料裕度や出力裕度を考慮した数値とすること</a:t>
          </a:r>
          <a:endParaRPr lang="en-US" altLang="ja-JP" sz="9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</xdr:txBody>
    </xdr:sp>
    <xdr:clientData/>
  </xdr:twoCellAnchor>
  <xdr:twoCellAnchor>
    <xdr:from>
      <xdr:col>7</xdr:col>
      <xdr:colOff>138727</xdr:colOff>
      <xdr:row>12</xdr:row>
      <xdr:rowOff>562</xdr:rowOff>
    </xdr:from>
    <xdr:to>
      <xdr:col>22</xdr:col>
      <xdr:colOff>2362</xdr:colOff>
      <xdr:row>12</xdr:row>
      <xdr:rowOff>208207</xdr:rowOff>
    </xdr:to>
    <xdr:sp macro="" textlink="">
      <xdr:nvSpPr>
        <xdr:cNvPr id="14" name="四角形吹き出し 15">
          <a:extLst>
            <a:ext uri="{FF2B5EF4-FFF2-40B4-BE49-F238E27FC236}">
              <a16:creationId xmlns:a16="http://schemas.microsoft.com/office/drawing/2014/main" id="{9C991264-4FD3-4BE0-907E-FF622C8473FC}"/>
            </a:ext>
          </a:extLst>
        </xdr:cNvPr>
        <xdr:cNvSpPr/>
      </xdr:nvSpPr>
      <xdr:spPr>
        <a:xfrm>
          <a:off x="1116627" y="2724712"/>
          <a:ext cx="1959135" cy="207645"/>
        </a:xfrm>
        <a:prstGeom prst="wedgeRectCallout">
          <a:avLst>
            <a:gd name="adj1" fmla="val -18267"/>
            <a:gd name="adj2" fmla="val 30836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7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9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月、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12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3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月の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8:00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22:00</a:t>
          </a:r>
        </a:p>
      </xdr:txBody>
    </xdr:sp>
    <xdr:clientData/>
  </xdr:twoCellAnchor>
  <xdr:twoCellAnchor>
    <xdr:from>
      <xdr:col>8</xdr:col>
      <xdr:colOff>85725</xdr:colOff>
      <xdr:row>10</xdr:row>
      <xdr:rowOff>77324</xdr:rowOff>
    </xdr:from>
    <xdr:to>
      <xdr:col>11</xdr:col>
      <xdr:colOff>77096</xdr:colOff>
      <xdr:row>12</xdr:row>
      <xdr:rowOff>0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AC97CAF6-54ED-4472-B663-C2EEBF3E8A68}"/>
            </a:ext>
          </a:extLst>
        </xdr:cNvPr>
        <xdr:cNvCxnSpPr/>
      </xdr:nvCxnSpPr>
      <xdr:spPr>
        <a:xfrm flipV="1">
          <a:off x="1203325" y="2344274"/>
          <a:ext cx="410471" cy="379876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63500</xdr:colOff>
      <xdr:row>29</xdr:row>
      <xdr:rowOff>215900</xdr:rowOff>
    </xdr:from>
    <xdr:to>
      <xdr:col>27</xdr:col>
      <xdr:colOff>0</xdr:colOff>
      <xdr:row>33</xdr:row>
      <xdr:rowOff>149678</xdr:rowOff>
    </xdr:to>
    <xdr:sp macro="" textlink="">
      <xdr:nvSpPr>
        <xdr:cNvPr id="16" name="四角形吹き出し 18">
          <a:extLst>
            <a:ext uri="{FF2B5EF4-FFF2-40B4-BE49-F238E27FC236}">
              <a16:creationId xmlns:a16="http://schemas.microsoft.com/office/drawing/2014/main" id="{7C1BBBE4-36F6-48A2-A92A-99F6303DAD09}"/>
            </a:ext>
          </a:extLst>
        </xdr:cNvPr>
        <xdr:cNvSpPr/>
      </xdr:nvSpPr>
      <xdr:spPr>
        <a:xfrm>
          <a:off x="762000" y="6826250"/>
          <a:ext cx="3009900" cy="848178"/>
        </a:xfrm>
        <a:prstGeom prst="wedgeRectCallout">
          <a:avLst>
            <a:gd name="adj1" fmla="val -18267"/>
            <a:gd name="adj2" fmla="val 30836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0" tIns="0" rIns="0" bIns="0" rtlCol="0" anchor="ctr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【</a:t>
          </a: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参考資料</a:t>
          </a:r>
          <a:r>
            <a:rPr lang="en-US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】</a:t>
          </a: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省エネルギー性の評価について</a:t>
          </a: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に記載</a:t>
          </a: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の通り、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以下の</a:t>
          </a: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換算係数を使用</a:t>
          </a: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しても可</a:t>
          </a: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。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温水、冷水、産業用以外の蒸気の換算係数　</a:t>
          </a:r>
          <a:r>
            <a:rPr lang="en-US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1.36GJ/GJ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産業用蒸気の換算係数　                           </a:t>
          </a:r>
          <a:r>
            <a:rPr lang="en-US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1.02GJ/GJ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使用しない場合、下表に根拠となる設備の仕様値を記載のこと。</a:t>
          </a:r>
          <a:endParaRPr lang="ja-JP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10</xdr:col>
      <xdr:colOff>114300</xdr:colOff>
      <xdr:row>16</xdr:row>
      <xdr:rowOff>0</xdr:rowOff>
    </xdr:from>
    <xdr:to>
      <xdr:col>27</xdr:col>
      <xdr:colOff>28575</xdr:colOff>
      <xdr:row>17</xdr:row>
      <xdr:rowOff>28575</xdr:rowOff>
    </xdr:to>
    <xdr:sp macro="" textlink="">
      <xdr:nvSpPr>
        <xdr:cNvPr id="17" name="四角形吹き出し 22">
          <a:extLst>
            <a:ext uri="{FF2B5EF4-FFF2-40B4-BE49-F238E27FC236}">
              <a16:creationId xmlns:a16="http://schemas.microsoft.com/office/drawing/2014/main" id="{CABBAAF2-4AA9-4325-B9FE-D51E9DE09EE2}"/>
            </a:ext>
          </a:extLst>
        </xdr:cNvPr>
        <xdr:cNvSpPr/>
      </xdr:nvSpPr>
      <xdr:spPr>
        <a:xfrm>
          <a:off x="1511300" y="3638550"/>
          <a:ext cx="2289175" cy="257175"/>
        </a:xfrm>
        <a:prstGeom prst="wedgeRectCallout">
          <a:avLst>
            <a:gd name="adj1" fmla="val -18267"/>
            <a:gd name="adj2" fmla="val 49355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700020" algn="ctr"/>
              <a:tab pos="5400040" algn="r"/>
            </a:tabLst>
            <a:defRPr/>
          </a:pP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燃料の高位発熱量</a:t>
          </a:r>
          <a:r>
            <a:rPr lang="en-US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(GJ/</a:t>
          </a: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千</a:t>
          </a:r>
          <a:r>
            <a:rPr lang="en-US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Nm3)</a:t>
          </a: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を入力すること</a:t>
          </a:r>
          <a:endParaRPr lang="ja-JP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12</xdr:col>
      <xdr:colOff>76201</xdr:colOff>
      <xdr:row>17</xdr:row>
      <xdr:rowOff>28575</xdr:rowOff>
    </xdr:from>
    <xdr:to>
      <xdr:col>19</xdr:col>
      <xdr:colOff>1588</xdr:colOff>
      <xdr:row>20</xdr:row>
      <xdr:rowOff>38100</xdr:rowOff>
    </xdr:to>
    <xdr:cxnSp macro="">
      <xdr:nvCxnSpPr>
        <xdr:cNvPr id="18" name="直線矢印コネクタ 17">
          <a:extLst>
            <a:ext uri="{FF2B5EF4-FFF2-40B4-BE49-F238E27FC236}">
              <a16:creationId xmlns:a16="http://schemas.microsoft.com/office/drawing/2014/main" id="{D0E4E3A5-9469-4D18-AE1B-A9264D7B3AC0}"/>
            </a:ext>
          </a:extLst>
        </xdr:cNvPr>
        <xdr:cNvCxnSpPr>
          <a:stCxn id="17" idx="2"/>
        </xdr:cNvCxnSpPr>
      </xdr:nvCxnSpPr>
      <xdr:spPr>
        <a:xfrm flipH="1">
          <a:off x="1752601" y="3895725"/>
          <a:ext cx="903287" cy="695325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125534</xdr:colOff>
      <xdr:row>43</xdr:row>
      <xdr:rowOff>133838</xdr:rowOff>
    </xdr:from>
    <xdr:to>
      <xdr:col>44</xdr:col>
      <xdr:colOff>51268</xdr:colOff>
      <xdr:row>44</xdr:row>
      <xdr:rowOff>99646</xdr:rowOff>
    </xdr:to>
    <xdr:sp macro="" textlink="">
      <xdr:nvSpPr>
        <xdr:cNvPr id="19" name="AutoShape 5">
          <a:extLst>
            <a:ext uri="{FF2B5EF4-FFF2-40B4-BE49-F238E27FC236}">
              <a16:creationId xmlns:a16="http://schemas.microsoft.com/office/drawing/2014/main" id="{3DBA9328-FD2A-44D6-AA40-96CB4AA742D1}"/>
            </a:ext>
          </a:extLst>
        </xdr:cNvPr>
        <xdr:cNvSpPr>
          <a:spLocks noChangeArrowheads="1"/>
        </xdr:cNvSpPr>
      </xdr:nvSpPr>
      <xdr:spPr bwMode="auto">
        <a:xfrm>
          <a:off x="5015034" y="9944588"/>
          <a:ext cx="1449734" cy="194408"/>
        </a:xfrm>
        <a:prstGeom prst="wedgeRoundRectCallout">
          <a:avLst>
            <a:gd name="adj1" fmla="val -27123"/>
            <a:gd name="adj2" fmla="val -11653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補助対象経費を記入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43</xdr:col>
      <xdr:colOff>72572</xdr:colOff>
      <xdr:row>16</xdr:row>
      <xdr:rowOff>9072</xdr:rowOff>
    </xdr:from>
    <xdr:to>
      <xdr:col>44</xdr:col>
      <xdr:colOff>229988</xdr:colOff>
      <xdr:row>19</xdr:row>
      <xdr:rowOff>163287</xdr:rowOff>
    </xdr:to>
    <xdr:sp macro="" textlink="">
      <xdr:nvSpPr>
        <xdr:cNvPr id="20" name="AutoShape 5">
          <a:extLst>
            <a:ext uri="{FF2B5EF4-FFF2-40B4-BE49-F238E27FC236}">
              <a16:creationId xmlns:a16="http://schemas.microsoft.com/office/drawing/2014/main" id="{CD2065DB-CD07-4140-822E-2815CC56E040}"/>
            </a:ext>
          </a:extLst>
        </xdr:cNvPr>
        <xdr:cNvSpPr>
          <a:spLocks noChangeArrowheads="1"/>
        </xdr:cNvSpPr>
      </xdr:nvSpPr>
      <xdr:spPr bwMode="auto">
        <a:xfrm>
          <a:off x="6130472" y="3647622"/>
          <a:ext cx="513016" cy="840015"/>
        </a:xfrm>
        <a:prstGeom prst="wedgeRoundRectCallout">
          <a:avLst>
            <a:gd name="adj1" fmla="val -64660"/>
            <a:gd name="adj2" fmla="val -3639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⑭：逆潮流電力が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ある場合のみ記入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9525</xdr:colOff>
      <xdr:row>1</xdr:row>
      <xdr:rowOff>0</xdr:rowOff>
    </xdr:from>
    <xdr:to>
      <xdr:col>19</xdr:col>
      <xdr:colOff>142875</xdr:colOff>
      <xdr:row>1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951D350-9660-4942-9FC7-D74E25D5FD29}"/>
            </a:ext>
          </a:extLst>
        </xdr:cNvPr>
        <xdr:cNvSpPr txBox="1">
          <a:spLocks noChangeArrowheads="1"/>
        </xdr:cNvSpPr>
      </xdr:nvSpPr>
      <xdr:spPr bwMode="auto">
        <a:xfrm>
          <a:off x="2663825" y="165100"/>
          <a:ext cx="127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26</xdr:col>
      <xdr:colOff>34290</xdr:colOff>
      <xdr:row>1</xdr:row>
      <xdr:rowOff>0</xdr:rowOff>
    </xdr:from>
    <xdr:to>
      <xdr:col>27</xdr:col>
      <xdr:colOff>552</xdr:colOff>
      <xdr:row>1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97ADA287-60AB-4AD8-8E06-8BA3EC113716}"/>
            </a:ext>
          </a:extLst>
        </xdr:cNvPr>
        <xdr:cNvSpPr txBox="1">
          <a:spLocks noChangeArrowheads="1"/>
        </xdr:cNvSpPr>
      </xdr:nvSpPr>
      <xdr:spPr bwMode="auto">
        <a:xfrm>
          <a:off x="3666490" y="165100"/>
          <a:ext cx="1059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  <xdr:twoCellAnchor>
    <xdr:from>
      <xdr:col>30</xdr:col>
      <xdr:colOff>0</xdr:colOff>
      <xdr:row>1</xdr:row>
      <xdr:rowOff>0</xdr:rowOff>
    </xdr:from>
    <xdr:to>
      <xdr:col>30</xdr:col>
      <xdr:colOff>0</xdr:colOff>
      <xdr:row>1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C6121B2F-84D8-4989-9AD8-6627BDE0932C}"/>
            </a:ext>
          </a:extLst>
        </xdr:cNvPr>
        <xdr:cNvSpPr txBox="1">
          <a:spLocks noChangeArrowheads="1"/>
        </xdr:cNvSpPr>
      </xdr:nvSpPr>
      <xdr:spPr bwMode="auto">
        <a:xfrm>
          <a:off x="4191000" y="165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>
    <xdr:from>
      <xdr:col>43</xdr:col>
      <xdr:colOff>0</xdr:colOff>
      <xdr:row>1</xdr:row>
      <xdr:rowOff>0</xdr:rowOff>
    </xdr:from>
    <xdr:to>
      <xdr:col>43</xdr:col>
      <xdr:colOff>552</xdr:colOff>
      <xdr:row>1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D2B21B9F-FB57-4C04-8818-9812F4C2413F}"/>
            </a:ext>
          </a:extLst>
        </xdr:cNvPr>
        <xdr:cNvSpPr txBox="1">
          <a:spLocks noChangeArrowheads="1"/>
        </xdr:cNvSpPr>
      </xdr:nvSpPr>
      <xdr:spPr bwMode="auto">
        <a:xfrm>
          <a:off x="6057900" y="165100"/>
          <a:ext cx="55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FF0000"/>
              </a:solidFill>
              <a:latin typeface="ＭＳ 明朝"/>
              <a:ea typeface="ＭＳ 明朝"/>
            </a:rPr>
            <a:t>日</a:t>
          </a:r>
        </a:p>
      </xdr:txBody>
    </xdr:sp>
    <xdr:clientData/>
  </xdr:twoCellAnchor>
  <xdr:twoCellAnchor editAs="oneCell">
    <xdr:from>
      <xdr:col>31</xdr:col>
      <xdr:colOff>19050</xdr:colOff>
      <xdr:row>1</xdr:row>
      <xdr:rowOff>0</xdr:rowOff>
    </xdr:from>
    <xdr:to>
      <xdr:col>32</xdr:col>
      <xdr:colOff>9525</xdr:colOff>
      <xdr:row>2</xdr:row>
      <xdr:rowOff>123825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4973AF88-FD8D-4598-825A-4DE2F3B05D82}"/>
            </a:ext>
          </a:extLst>
        </xdr:cNvPr>
        <xdr:cNvSpPr txBox="1">
          <a:spLocks noChangeArrowheads="1"/>
        </xdr:cNvSpPr>
      </xdr:nvSpPr>
      <xdr:spPr bwMode="auto">
        <a:xfrm>
          <a:off x="4349750" y="165100"/>
          <a:ext cx="130175" cy="33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30</xdr:col>
      <xdr:colOff>142875</xdr:colOff>
      <xdr:row>1</xdr:row>
      <xdr:rowOff>0</xdr:rowOff>
    </xdr:from>
    <xdr:to>
      <xdr:col>31</xdr:col>
      <xdr:colOff>25400</xdr:colOff>
      <xdr:row>2</xdr:row>
      <xdr:rowOff>104775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7B037705-EF8A-49B1-A169-4812C9CDF096}"/>
            </a:ext>
          </a:extLst>
        </xdr:cNvPr>
        <xdr:cNvSpPr txBox="1">
          <a:spLocks noChangeArrowheads="1"/>
        </xdr:cNvSpPr>
      </xdr:nvSpPr>
      <xdr:spPr bwMode="auto">
        <a:xfrm>
          <a:off x="4327525" y="165100"/>
          <a:ext cx="28575" cy="32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27</xdr:col>
      <xdr:colOff>12700</xdr:colOff>
      <xdr:row>0</xdr:row>
      <xdr:rowOff>127934</xdr:rowOff>
    </xdr:from>
    <xdr:to>
      <xdr:col>43</xdr:col>
      <xdr:colOff>263138</xdr:colOff>
      <xdr:row>2</xdr:row>
      <xdr:rowOff>196850</xdr:rowOff>
    </xdr:to>
    <xdr:sp macro="" textlink="">
      <xdr:nvSpPr>
        <xdr:cNvPr id="8" name="四角形吹き出し 7">
          <a:extLst>
            <a:ext uri="{FF2B5EF4-FFF2-40B4-BE49-F238E27FC236}">
              <a16:creationId xmlns:a16="http://schemas.microsoft.com/office/drawing/2014/main" id="{024D6C5D-C432-4446-9843-1A327B13BC9C}"/>
            </a:ext>
          </a:extLst>
        </xdr:cNvPr>
        <xdr:cNvSpPr/>
      </xdr:nvSpPr>
      <xdr:spPr>
        <a:xfrm>
          <a:off x="3784600" y="127934"/>
          <a:ext cx="2536438" cy="449916"/>
        </a:xfrm>
        <a:prstGeom prst="wedgeRectCallout">
          <a:avLst>
            <a:gd name="adj1" fmla="val -49370"/>
            <a:gd name="adj2" fmla="val 27346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②：補機動力の根拠を計算根拠シートで明確にする</a:t>
          </a:r>
          <a:endParaRPr lang="en-US" altLang="ja-JP" sz="8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  <a:p>
          <a:pPr algn="ctr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例：仕様値、計測値、発電量</a:t>
          </a:r>
          <a:r>
            <a:rPr lang="en-US" altLang="ja-JP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×</a:t>
          </a:r>
          <a:r>
            <a:rPr lang="ja-JP" altLang="en-US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●％　他</a:t>
          </a:r>
          <a:endParaRPr lang="en-US" altLang="ja-JP" sz="8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</xdr:txBody>
    </xdr:sp>
    <xdr:clientData fPrintsWithSheet="0"/>
  </xdr:twoCellAnchor>
  <xdr:twoCellAnchor>
    <xdr:from>
      <xdr:col>43</xdr:col>
      <xdr:colOff>36741</xdr:colOff>
      <xdr:row>26</xdr:row>
      <xdr:rowOff>-1</xdr:rowOff>
    </xdr:from>
    <xdr:to>
      <xdr:col>44</xdr:col>
      <xdr:colOff>429534</xdr:colOff>
      <xdr:row>33</xdr:row>
      <xdr:rowOff>9070</xdr:rowOff>
    </xdr:to>
    <xdr:sp macro="" textlink="">
      <xdr:nvSpPr>
        <xdr:cNvPr id="9" name="四角形吹き出し 8">
          <a:extLst>
            <a:ext uri="{FF2B5EF4-FFF2-40B4-BE49-F238E27FC236}">
              <a16:creationId xmlns:a16="http://schemas.microsoft.com/office/drawing/2014/main" id="{33D32297-3598-4BC2-B4D0-F9A4D46C920A}"/>
            </a:ext>
          </a:extLst>
        </xdr:cNvPr>
        <xdr:cNvSpPr/>
      </xdr:nvSpPr>
      <xdr:spPr>
        <a:xfrm>
          <a:off x="6513741" y="5973535"/>
          <a:ext cx="746579" cy="1628321"/>
        </a:xfrm>
        <a:prstGeom prst="wedgeRectCallout">
          <a:avLst>
            <a:gd name="adj1" fmla="val -38214"/>
            <a:gd name="adj2" fmla="val -7454"/>
          </a:avLst>
        </a:prstGeom>
        <a:solidFill>
          <a:schemeClr val="bg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㉔～㉖：時間帯に応じた計量が困難な場合、電力の換算係数はすべて</a:t>
          </a:r>
          <a:r>
            <a:rPr lang="en-US" altLang="ja-JP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9.76</a:t>
          </a:r>
          <a:r>
            <a:rPr lang="ja-JP" altLang="en-US" sz="8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Meiryo UI" panose="020B0604030504040204" pitchFamily="50" charset="-128"/>
            </a:rPr>
            <a:t>とすること。</a:t>
          </a:r>
          <a:endParaRPr lang="en-US" altLang="ja-JP" sz="8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Meiryo UI" panose="020B0604030504040204" pitchFamily="50" charset="-128"/>
          </a:endParaRPr>
        </a:p>
      </xdr:txBody>
    </xdr:sp>
    <xdr:clientData fPrintsWithSheet="0"/>
  </xdr:twoCellAnchor>
  <xdr:twoCellAnchor>
    <xdr:from>
      <xdr:col>14</xdr:col>
      <xdr:colOff>28575</xdr:colOff>
      <xdr:row>8</xdr:row>
      <xdr:rowOff>73426</xdr:rowOff>
    </xdr:from>
    <xdr:to>
      <xdr:col>16</xdr:col>
      <xdr:colOff>20771</xdr:colOff>
      <xdr:row>9</xdr:row>
      <xdr:rowOff>0</xdr:rowOff>
    </xdr:to>
    <xdr:cxnSp macro="">
      <xdr:nvCxnSpPr>
        <xdr:cNvPr id="10" name="直線矢印コネクタ 9">
          <a:extLst>
            <a:ext uri="{FF2B5EF4-FFF2-40B4-BE49-F238E27FC236}">
              <a16:creationId xmlns:a16="http://schemas.microsoft.com/office/drawing/2014/main" id="{D9ACF309-6079-45F7-8A6E-67F445C1541D}"/>
            </a:ext>
          </a:extLst>
        </xdr:cNvPr>
        <xdr:cNvCxnSpPr>
          <a:stCxn id="11" idx="4"/>
        </xdr:cNvCxnSpPr>
      </xdr:nvCxnSpPr>
      <xdr:spPr>
        <a:xfrm flipH="1">
          <a:off x="1984375" y="1883176"/>
          <a:ext cx="271596" cy="155174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PrintsWithSheet="0"/>
  </xdr:twoCellAnchor>
  <xdr:twoCellAnchor>
    <xdr:from>
      <xdr:col>11</xdr:col>
      <xdr:colOff>100627</xdr:colOff>
      <xdr:row>7</xdr:row>
      <xdr:rowOff>130551</xdr:rowOff>
    </xdr:from>
    <xdr:to>
      <xdr:col>25</xdr:col>
      <xdr:colOff>116662</xdr:colOff>
      <xdr:row>8</xdr:row>
      <xdr:rowOff>114078</xdr:rowOff>
    </xdr:to>
    <xdr:sp macro="" textlink="">
      <xdr:nvSpPr>
        <xdr:cNvPr id="11" name="四角形吹き出し 12">
          <a:extLst>
            <a:ext uri="{FF2B5EF4-FFF2-40B4-BE49-F238E27FC236}">
              <a16:creationId xmlns:a16="http://schemas.microsoft.com/office/drawing/2014/main" id="{3AC4B763-597E-4B65-9A99-B0A19E7C47F8}"/>
            </a:ext>
          </a:extLst>
        </xdr:cNvPr>
        <xdr:cNvSpPr/>
      </xdr:nvSpPr>
      <xdr:spPr>
        <a:xfrm>
          <a:off x="1637327" y="1711701"/>
          <a:ext cx="1971835" cy="212127"/>
        </a:xfrm>
        <a:prstGeom prst="wedgeRectCallout">
          <a:avLst>
            <a:gd name="adj1" fmla="val -18267"/>
            <a:gd name="adj2" fmla="val 30836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4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6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月、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10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11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月の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8:00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22:00</a:t>
          </a:r>
        </a:p>
      </xdr:txBody>
    </xdr:sp>
    <xdr:clientData fPrintsWithSheet="0"/>
  </xdr:twoCellAnchor>
  <xdr:twoCellAnchor>
    <xdr:from>
      <xdr:col>15</xdr:col>
      <xdr:colOff>31751</xdr:colOff>
      <xdr:row>23</xdr:row>
      <xdr:rowOff>30818</xdr:rowOff>
    </xdr:from>
    <xdr:to>
      <xdr:col>26</xdr:col>
      <xdr:colOff>105559</xdr:colOff>
      <xdr:row>25</xdr:row>
      <xdr:rowOff>173133</xdr:rowOff>
    </xdr:to>
    <xdr:sp macro="" textlink="">
      <xdr:nvSpPr>
        <xdr:cNvPr id="12" name="四角形吹き出し 13">
          <a:extLst>
            <a:ext uri="{FF2B5EF4-FFF2-40B4-BE49-F238E27FC236}">
              <a16:creationId xmlns:a16="http://schemas.microsoft.com/office/drawing/2014/main" id="{E608C3A2-8248-4051-92A3-46E32C594B00}"/>
            </a:ext>
          </a:extLst>
        </xdr:cNvPr>
        <xdr:cNvSpPr/>
      </xdr:nvSpPr>
      <xdr:spPr>
        <a:xfrm>
          <a:off x="2127251" y="5269568"/>
          <a:ext cx="1610508" cy="599515"/>
        </a:xfrm>
        <a:prstGeom prst="wedgeRectCallout">
          <a:avLst>
            <a:gd name="adj1" fmla="val -18267"/>
            <a:gd name="adj2" fmla="val 30836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l">
            <a:lnSpc>
              <a:spcPts val="900"/>
            </a:lnSpc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将来の事業状況の変化や生産量変動、制御方法等を加味して設定すること</a:t>
          </a:r>
          <a:endParaRPr lang="en-US" altLang="ja-JP" sz="9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</xdr:txBody>
    </xdr:sp>
    <xdr:clientData fPrintsWithSheet="0"/>
  </xdr:twoCellAnchor>
  <xdr:twoCellAnchor>
    <xdr:from>
      <xdr:col>9</xdr:col>
      <xdr:colOff>28574</xdr:colOff>
      <xdr:row>5</xdr:row>
      <xdr:rowOff>35861</xdr:rowOff>
    </xdr:from>
    <xdr:to>
      <xdr:col>28</xdr:col>
      <xdr:colOff>45356</xdr:colOff>
      <xdr:row>6</xdr:row>
      <xdr:rowOff>209550</xdr:rowOff>
    </xdr:to>
    <xdr:sp macro="" textlink="">
      <xdr:nvSpPr>
        <xdr:cNvPr id="13" name="四角形吹き出し 14">
          <a:extLst>
            <a:ext uri="{FF2B5EF4-FFF2-40B4-BE49-F238E27FC236}">
              <a16:creationId xmlns:a16="http://schemas.microsoft.com/office/drawing/2014/main" id="{7A4E360A-8E71-4E59-A53B-0213C3A09746}"/>
            </a:ext>
          </a:extLst>
        </xdr:cNvPr>
        <xdr:cNvSpPr/>
      </xdr:nvSpPr>
      <xdr:spPr>
        <a:xfrm>
          <a:off x="1285874" y="1159811"/>
          <a:ext cx="2671082" cy="402289"/>
        </a:xfrm>
        <a:prstGeom prst="wedgeRectCallout">
          <a:avLst>
            <a:gd name="adj1" fmla="val -18267"/>
            <a:gd name="adj2" fmla="val 30836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l">
            <a:lnSpc>
              <a:spcPts val="900"/>
            </a:lnSpc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燃料消費量は高位発熱量を記載すること</a:t>
          </a:r>
          <a:endParaRPr lang="en-US" altLang="ja-JP" sz="9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  <a:p>
          <a:pPr algn="l">
            <a:lnSpc>
              <a:spcPts val="900"/>
            </a:lnSpc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燃料裕度や出力裕度を考慮した数値とすること</a:t>
          </a:r>
          <a:endParaRPr lang="en-US" altLang="ja-JP" sz="9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</xdr:txBody>
    </xdr:sp>
    <xdr:clientData fPrintsWithSheet="0"/>
  </xdr:twoCellAnchor>
  <xdr:twoCellAnchor>
    <xdr:from>
      <xdr:col>7</xdr:col>
      <xdr:colOff>138727</xdr:colOff>
      <xdr:row>12</xdr:row>
      <xdr:rowOff>562</xdr:rowOff>
    </xdr:from>
    <xdr:to>
      <xdr:col>22</xdr:col>
      <xdr:colOff>2362</xdr:colOff>
      <xdr:row>12</xdr:row>
      <xdr:rowOff>208207</xdr:rowOff>
    </xdr:to>
    <xdr:sp macro="" textlink="">
      <xdr:nvSpPr>
        <xdr:cNvPr id="14" name="四角形吹き出し 15">
          <a:extLst>
            <a:ext uri="{FF2B5EF4-FFF2-40B4-BE49-F238E27FC236}">
              <a16:creationId xmlns:a16="http://schemas.microsoft.com/office/drawing/2014/main" id="{1C347D2E-0954-458A-81EF-D1238BB54F2B}"/>
            </a:ext>
          </a:extLst>
        </xdr:cNvPr>
        <xdr:cNvSpPr/>
      </xdr:nvSpPr>
      <xdr:spPr>
        <a:xfrm>
          <a:off x="1116627" y="2724712"/>
          <a:ext cx="1959135" cy="207645"/>
        </a:xfrm>
        <a:prstGeom prst="wedgeRectCallout">
          <a:avLst>
            <a:gd name="adj1" fmla="val -18267"/>
            <a:gd name="adj2" fmla="val 30836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ctr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7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9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月、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12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3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月の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8:00</a:t>
          </a: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～</a:t>
          </a:r>
          <a:r>
            <a:rPr lang="en-US" altLang="ja-JP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22:00</a:t>
          </a:r>
        </a:p>
      </xdr:txBody>
    </xdr:sp>
    <xdr:clientData fPrintsWithSheet="0"/>
  </xdr:twoCellAnchor>
  <xdr:twoCellAnchor>
    <xdr:from>
      <xdr:col>8</xdr:col>
      <xdr:colOff>85725</xdr:colOff>
      <xdr:row>10</xdr:row>
      <xdr:rowOff>77324</xdr:rowOff>
    </xdr:from>
    <xdr:to>
      <xdr:col>11</xdr:col>
      <xdr:colOff>77096</xdr:colOff>
      <xdr:row>12</xdr:row>
      <xdr:rowOff>0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5517ACB8-7238-4119-9E7C-16DE49E69B97}"/>
            </a:ext>
          </a:extLst>
        </xdr:cNvPr>
        <xdr:cNvCxnSpPr/>
      </xdr:nvCxnSpPr>
      <xdr:spPr>
        <a:xfrm flipV="1">
          <a:off x="1203325" y="2344274"/>
          <a:ext cx="410471" cy="379876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PrintsWithSheet="0"/>
  </xdr:twoCellAnchor>
  <xdr:twoCellAnchor>
    <xdr:from>
      <xdr:col>5</xdr:col>
      <xdr:colOff>63500</xdr:colOff>
      <xdr:row>29</xdr:row>
      <xdr:rowOff>215900</xdr:rowOff>
    </xdr:from>
    <xdr:to>
      <xdr:col>27</xdr:col>
      <xdr:colOff>0</xdr:colOff>
      <xdr:row>33</xdr:row>
      <xdr:rowOff>149678</xdr:rowOff>
    </xdr:to>
    <xdr:sp macro="" textlink="">
      <xdr:nvSpPr>
        <xdr:cNvPr id="16" name="四角形吹き出し 18">
          <a:extLst>
            <a:ext uri="{FF2B5EF4-FFF2-40B4-BE49-F238E27FC236}">
              <a16:creationId xmlns:a16="http://schemas.microsoft.com/office/drawing/2014/main" id="{9964F556-684D-405F-AA77-B441A54418B0}"/>
            </a:ext>
          </a:extLst>
        </xdr:cNvPr>
        <xdr:cNvSpPr/>
      </xdr:nvSpPr>
      <xdr:spPr>
        <a:xfrm>
          <a:off x="811893" y="6883400"/>
          <a:ext cx="3229428" cy="859064"/>
        </a:xfrm>
        <a:prstGeom prst="wedgeRectCallout">
          <a:avLst>
            <a:gd name="adj1" fmla="val -18267"/>
            <a:gd name="adj2" fmla="val 30836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0" tIns="0" rIns="0" bIns="0" rtlCol="0" anchor="ctr">
          <a:no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【</a:t>
          </a: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参考資料</a:t>
          </a:r>
          <a:r>
            <a:rPr lang="en-US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】</a:t>
          </a: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省エネルギー性の評価について</a:t>
          </a: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に記載</a:t>
          </a: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の通り、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以下の</a:t>
          </a: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換算係数を使用</a:t>
          </a: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しても可</a:t>
          </a: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。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温水、冷水、産業用以外の蒸気の換算係数　</a:t>
          </a:r>
          <a:r>
            <a:rPr lang="en-US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1.36GJ/GJ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産業用蒸気の換算係数　                           </a:t>
          </a:r>
          <a:r>
            <a:rPr lang="en-US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1.02GJ/GJ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使用しない場合、下表に根拠となる設備の仕様値を記載のこと。</a:t>
          </a:r>
          <a:endParaRPr lang="ja-JP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  <xdr:twoCellAnchor>
    <xdr:from>
      <xdr:col>10</xdr:col>
      <xdr:colOff>114300</xdr:colOff>
      <xdr:row>16</xdr:row>
      <xdr:rowOff>0</xdr:rowOff>
    </xdr:from>
    <xdr:to>
      <xdr:col>27</xdr:col>
      <xdr:colOff>28575</xdr:colOff>
      <xdr:row>17</xdr:row>
      <xdr:rowOff>28575</xdr:rowOff>
    </xdr:to>
    <xdr:sp macro="" textlink="">
      <xdr:nvSpPr>
        <xdr:cNvPr id="17" name="四角形吹き出し 22">
          <a:extLst>
            <a:ext uri="{FF2B5EF4-FFF2-40B4-BE49-F238E27FC236}">
              <a16:creationId xmlns:a16="http://schemas.microsoft.com/office/drawing/2014/main" id="{C7C988F9-15B9-4C2E-9490-D3A5F0EF5D68}"/>
            </a:ext>
          </a:extLst>
        </xdr:cNvPr>
        <xdr:cNvSpPr/>
      </xdr:nvSpPr>
      <xdr:spPr>
        <a:xfrm>
          <a:off x="1511300" y="3638550"/>
          <a:ext cx="2289175" cy="257175"/>
        </a:xfrm>
        <a:prstGeom prst="wedgeRectCallout">
          <a:avLst>
            <a:gd name="adj1" fmla="val -18267"/>
            <a:gd name="adj2" fmla="val 49355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700020" algn="ctr"/>
              <a:tab pos="5400040" algn="r"/>
            </a:tabLst>
            <a:defRPr/>
          </a:pP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燃料の高位発熱量</a:t>
          </a:r>
          <a:r>
            <a:rPr lang="en-US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(GJ/</a:t>
          </a: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千</a:t>
          </a:r>
          <a:r>
            <a:rPr lang="en-US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Nm3)</a:t>
          </a:r>
          <a:r>
            <a:rPr lang="ja-JP" altLang="ja-JP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を入力すること</a:t>
          </a:r>
          <a:endParaRPr lang="ja-JP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  <xdr:twoCellAnchor>
    <xdr:from>
      <xdr:col>12</xdr:col>
      <xdr:colOff>76201</xdr:colOff>
      <xdr:row>17</xdr:row>
      <xdr:rowOff>28575</xdr:rowOff>
    </xdr:from>
    <xdr:to>
      <xdr:col>19</xdr:col>
      <xdr:colOff>1588</xdr:colOff>
      <xdr:row>20</xdr:row>
      <xdr:rowOff>38100</xdr:rowOff>
    </xdr:to>
    <xdr:cxnSp macro="">
      <xdr:nvCxnSpPr>
        <xdr:cNvPr id="18" name="直線矢印コネクタ 17">
          <a:extLst>
            <a:ext uri="{FF2B5EF4-FFF2-40B4-BE49-F238E27FC236}">
              <a16:creationId xmlns:a16="http://schemas.microsoft.com/office/drawing/2014/main" id="{E1121A81-2764-493C-80F2-7D6CA4D88AD6}"/>
            </a:ext>
          </a:extLst>
        </xdr:cNvPr>
        <xdr:cNvCxnSpPr>
          <a:stCxn id="17" idx="2"/>
        </xdr:cNvCxnSpPr>
      </xdr:nvCxnSpPr>
      <xdr:spPr>
        <a:xfrm flipH="1">
          <a:off x="1752601" y="3895725"/>
          <a:ext cx="903287" cy="695325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PrintsWithSheet="0"/>
  </xdr:twoCellAnchor>
  <xdr:twoCellAnchor>
    <xdr:from>
      <xdr:col>35</xdr:col>
      <xdr:colOff>125534</xdr:colOff>
      <xdr:row>43</xdr:row>
      <xdr:rowOff>133838</xdr:rowOff>
    </xdr:from>
    <xdr:to>
      <xdr:col>44</xdr:col>
      <xdr:colOff>51268</xdr:colOff>
      <xdr:row>44</xdr:row>
      <xdr:rowOff>99646</xdr:rowOff>
    </xdr:to>
    <xdr:sp macro="" textlink="">
      <xdr:nvSpPr>
        <xdr:cNvPr id="19" name="AutoShape 5">
          <a:extLst>
            <a:ext uri="{FF2B5EF4-FFF2-40B4-BE49-F238E27FC236}">
              <a16:creationId xmlns:a16="http://schemas.microsoft.com/office/drawing/2014/main" id="{3FDEA0C7-8464-4578-89A7-B70A84173EA2}"/>
            </a:ext>
          </a:extLst>
        </xdr:cNvPr>
        <xdr:cNvSpPr>
          <a:spLocks noChangeArrowheads="1"/>
        </xdr:cNvSpPr>
      </xdr:nvSpPr>
      <xdr:spPr bwMode="auto">
        <a:xfrm>
          <a:off x="5015034" y="9944588"/>
          <a:ext cx="1449734" cy="194408"/>
        </a:xfrm>
        <a:prstGeom prst="wedgeRoundRectCallout">
          <a:avLst>
            <a:gd name="adj1" fmla="val -27123"/>
            <a:gd name="adj2" fmla="val -11653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補助対象経費を記入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  <xdr:twoCellAnchor>
    <xdr:from>
      <xdr:col>43</xdr:col>
      <xdr:colOff>72572</xdr:colOff>
      <xdr:row>16</xdr:row>
      <xdr:rowOff>9072</xdr:rowOff>
    </xdr:from>
    <xdr:to>
      <xdr:col>44</xdr:col>
      <xdr:colOff>229988</xdr:colOff>
      <xdr:row>19</xdr:row>
      <xdr:rowOff>163287</xdr:rowOff>
    </xdr:to>
    <xdr:sp macro="" textlink="">
      <xdr:nvSpPr>
        <xdr:cNvPr id="20" name="AutoShape 5">
          <a:extLst>
            <a:ext uri="{FF2B5EF4-FFF2-40B4-BE49-F238E27FC236}">
              <a16:creationId xmlns:a16="http://schemas.microsoft.com/office/drawing/2014/main" id="{98E1AFBD-33CB-4B09-A300-EFAAB77E4AC5}"/>
            </a:ext>
          </a:extLst>
        </xdr:cNvPr>
        <xdr:cNvSpPr>
          <a:spLocks noChangeArrowheads="1"/>
        </xdr:cNvSpPr>
      </xdr:nvSpPr>
      <xdr:spPr bwMode="auto">
        <a:xfrm>
          <a:off x="6130472" y="3647622"/>
          <a:ext cx="513016" cy="840015"/>
        </a:xfrm>
        <a:prstGeom prst="wedgeRoundRectCallout">
          <a:avLst>
            <a:gd name="adj1" fmla="val -64660"/>
            <a:gd name="adj2" fmla="val -3639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⑭：逆潮流電力が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ある場合のみ記入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348545</xdr:colOff>
      <xdr:row>4</xdr:row>
      <xdr:rowOff>88509</xdr:rowOff>
    </xdr:from>
    <xdr:to>
      <xdr:col>8</xdr:col>
      <xdr:colOff>624770</xdr:colOff>
      <xdr:row>6</xdr:row>
      <xdr:rowOff>217944</xdr:rowOff>
    </xdr:to>
    <xdr:sp macro="" textlink="">
      <xdr:nvSpPr>
        <xdr:cNvPr id="2" name="四角形吹き出し 13">
          <a:extLst>
            <a:ext uri="{FF2B5EF4-FFF2-40B4-BE49-F238E27FC236}">
              <a16:creationId xmlns:a16="http://schemas.microsoft.com/office/drawing/2014/main" id="{B62899FC-FD41-4718-A789-38CA33E2CBED}"/>
            </a:ext>
          </a:extLst>
        </xdr:cNvPr>
        <xdr:cNvSpPr>
          <a:spLocks noChangeArrowheads="1"/>
        </xdr:cNvSpPr>
      </xdr:nvSpPr>
      <xdr:spPr bwMode="auto">
        <a:xfrm>
          <a:off x="3179898" y="813156"/>
          <a:ext cx="2786343" cy="540317"/>
        </a:xfrm>
        <a:prstGeom prst="wedgeRectCallout">
          <a:avLst>
            <a:gd name="adj1" fmla="val -25936"/>
            <a:gd name="adj2" fmla="val 40800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・省エネルギー量の根拠、計算の前提となる数値、単位及び式等を具体的に示して記入する。</a:t>
          </a:r>
          <a:endParaRPr lang="ja-JP" altLang="en-US" sz="1050" b="0" i="0" u="none" strike="noStrike" baseline="0">
            <a:solidFill>
              <a:srgbClr val="000000"/>
            </a:solidFill>
            <a:latin typeface="Century"/>
            <a:ea typeface="ＭＳ Ｐゴシック"/>
          </a:endParaRP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・原則として、国際単位系（SI）で記入すること。</a:t>
          </a:r>
          <a:endParaRPr lang="ja-JP" altLang="en-US" sz="1050" b="0" i="0" u="none" strike="noStrike" baseline="0">
            <a:solidFill>
              <a:srgbClr val="000000"/>
            </a:solidFill>
            <a:latin typeface="Century"/>
            <a:ea typeface="ＭＳ Ｐゴシック"/>
          </a:endParaRPr>
        </a:p>
      </xdr:txBody>
    </xdr:sp>
    <xdr:clientData/>
  </xdr:twoCellAnchor>
  <xdr:twoCellAnchor>
    <xdr:from>
      <xdr:col>4</xdr:col>
      <xdr:colOff>353697</xdr:colOff>
      <xdr:row>7</xdr:row>
      <xdr:rowOff>42581</xdr:rowOff>
    </xdr:from>
    <xdr:to>
      <xdr:col>8</xdr:col>
      <xdr:colOff>627528</xdr:colOff>
      <xdr:row>8</xdr:row>
      <xdr:rowOff>22413</xdr:rowOff>
    </xdr:to>
    <xdr:sp macro="" textlink="">
      <xdr:nvSpPr>
        <xdr:cNvPr id="3" name="AutoShape 4">
          <a:extLst>
            <a:ext uri="{FF2B5EF4-FFF2-40B4-BE49-F238E27FC236}">
              <a16:creationId xmlns:a16="http://schemas.microsoft.com/office/drawing/2014/main" id="{C1159126-4533-4F7D-A049-C8E1A6DB8E50}"/>
            </a:ext>
          </a:extLst>
        </xdr:cNvPr>
        <xdr:cNvSpPr>
          <a:spLocks noChangeArrowheads="1"/>
        </xdr:cNvSpPr>
      </xdr:nvSpPr>
      <xdr:spPr bwMode="auto">
        <a:xfrm>
          <a:off x="3185050" y="1409699"/>
          <a:ext cx="2783949" cy="211420"/>
        </a:xfrm>
        <a:prstGeom prst="wedgeRectCallout">
          <a:avLst>
            <a:gd name="adj1" fmla="val -17585"/>
            <a:gd name="adj2" fmla="val -18620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「省エネ計算に使用した設備の仕様値」との整合をとること。</a:t>
          </a:r>
        </a:p>
      </xdr:txBody>
    </xdr:sp>
    <xdr:clientData/>
  </xdr:twoCellAnchor>
  <xdr:twoCellAnchor>
    <xdr:from>
      <xdr:col>4</xdr:col>
      <xdr:colOff>447675</xdr:colOff>
      <xdr:row>9</xdr:row>
      <xdr:rowOff>47626</xdr:rowOff>
    </xdr:from>
    <xdr:to>
      <xdr:col>4</xdr:col>
      <xdr:colOff>666750</xdr:colOff>
      <xdr:row>13</xdr:row>
      <xdr:rowOff>182217</xdr:rowOff>
    </xdr:to>
    <xdr:sp macro="" textlink="">
      <xdr:nvSpPr>
        <xdr:cNvPr id="4" name="右中かっこ 3">
          <a:extLst>
            <a:ext uri="{FF2B5EF4-FFF2-40B4-BE49-F238E27FC236}">
              <a16:creationId xmlns:a16="http://schemas.microsoft.com/office/drawing/2014/main" id="{3BD6106C-6089-4FEA-B4E0-A8DFD424DBB5}"/>
            </a:ext>
          </a:extLst>
        </xdr:cNvPr>
        <xdr:cNvSpPr/>
      </xdr:nvSpPr>
      <xdr:spPr bwMode="auto">
        <a:xfrm>
          <a:off x="3279775" y="1895476"/>
          <a:ext cx="180975" cy="1074391"/>
        </a:xfrm>
        <a:prstGeom prst="rightBrac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68502</xdr:colOff>
      <xdr:row>10</xdr:row>
      <xdr:rowOff>184290</xdr:rowOff>
    </xdr:from>
    <xdr:to>
      <xdr:col>8</xdr:col>
      <xdr:colOff>631407</xdr:colOff>
      <xdr:row>12</xdr:row>
      <xdr:rowOff>77505</xdr:rowOff>
    </xdr:to>
    <xdr:sp macro="" textlink="">
      <xdr:nvSpPr>
        <xdr:cNvPr id="5" name="AutoShape 4">
          <a:extLst>
            <a:ext uri="{FF2B5EF4-FFF2-40B4-BE49-F238E27FC236}">
              <a16:creationId xmlns:a16="http://schemas.microsoft.com/office/drawing/2014/main" id="{5E058CCA-927D-45FE-BAF6-09368F3B9CA7}"/>
            </a:ext>
          </a:extLst>
        </xdr:cNvPr>
        <xdr:cNvSpPr>
          <a:spLocks noChangeArrowheads="1"/>
        </xdr:cNvSpPr>
      </xdr:nvSpPr>
      <xdr:spPr bwMode="auto">
        <a:xfrm>
          <a:off x="3527384" y="2246172"/>
          <a:ext cx="2445494" cy="356392"/>
        </a:xfrm>
        <a:prstGeom prst="wedgeRectCallout">
          <a:avLst>
            <a:gd name="adj1" fmla="val 24757"/>
            <a:gd name="adj2" fmla="val 31022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定格値を記入。根拠となる資料</a:t>
          </a:r>
          <a:r>
            <a:rPr lang="en-US" altLang="ja-JP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カタログ、仕様書等</a:t>
          </a:r>
          <a:r>
            <a:rPr lang="en-US" altLang="ja-JP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を添付すること。</a:t>
          </a:r>
        </a:p>
      </xdr:txBody>
    </xdr:sp>
    <xdr:clientData/>
  </xdr:twoCellAnchor>
  <xdr:twoCellAnchor>
    <xdr:from>
      <xdr:col>5</xdr:col>
      <xdr:colOff>52295</xdr:colOff>
      <xdr:row>20</xdr:row>
      <xdr:rowOff>127001</xdr:rowOff>
    </xdr:from>
    <xdr:to>
      <xdr:col>8</xdr:col>
      <xdr:colOff>657410</xdr:colOff>
      <xdr:row>22</xdr:row>
      <xdr:rowOff>37355</xdr:rowOff>
    </xdr:to>
    <xdr:sp macro="" textlink="">
      <xdr:nvSpPr>
        <xdr:cNvPr id="6" name="四角形吹き出し 14">
          <a:extLst>
            <a:ext uri="{FF2B5EF4-FFF2-40B4-BE49-F238E27FC236}">
              <a16:creationId xmlns:a16="http://schemas.microsoft.com/office/drawing/2014/main" id="{A08FF040-EE88-4B50-94EB-9BD88CE277BE}"/>
            </a:ext>
          </a:extLst>
        </xdr:cNvPr>
        <xdr:cNvSpPr/>
      </xdr:nvSpPr>
      <xdr:spPr>
        <a:xfrm>
          <a:off x="3511177" y="4504766"/>
          <a:ext cx="2487704" cy="373530"/>
        </a:xfrm>
        <a:prstGeom prst="wedgeRectCallout">
          <a:avLst>
            <a:gd name="adj1" fmla="val -18267"/>
            <a:gd name="adj2" fmla="val 30836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l">
            <a:lnSpc>
              <a:spcPts val="900"/>
            </a:lnSpc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⑤の燃料消費量は高位発熱量を記載すること</a:t>
          </a:r>
          <a:endParaRPr lang="en-US" altLang="ja-JP" sz="9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  <a:p>
          <a:pPr algn="l">
            <a:lnSpc>
              <a:spcPts val="900"/>
            </a:lnSpc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燃料裕度や出力裕度を考慮した数値とすること</a:t>
          </a:r>
          <a:endParaRPr lang="en-US" altLang="ja-JP" sz="9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460605</xdr:colOff>
      <xdr:row>4</xdr:row>
      <xdr:rowOff>42026</xdr:rowOff>
    </xdr:from>
    <xdr:to>
      <xdr:col>8</xdr:col>
      <xdr:colOff>719667</xdr:colOff>
      <xdr:row>6</xdr:row>
      <xdr:rowOff>166895</xdr:rowOff>
    </xdr:to>
    <xdr:sp macro="" textlink="">
      <xdr:nvSpPr>
        <xdr:cNvPr id="2" name="四角形吹き出し 13">
          <a:extLst>
            <a:ext uri="{FF2B5EF4-FFF2-40B4-BE49-F238E27FC236}">
              <a16:creationId xmlns:a16="http://schemas.microsoft.com/office/drawing/2014/main" id="{4E5E35D1-7FF9-452D-907D-7EA617B30C6D}"/>
            </a:ext>
          </a:extLst>
        </xdr:cNvPr>
        <xdr:cNvSpPr>
          <a:spLocks noChangeArrowheads="1"/>
        </xdr:cNvSpPr>
      </xdr:nvSpPr>
      <xdr:spPr bwMode="auto">
        <a:xfrm>
          <a:off x="3289883" y="761693"/>
          <a:ext cx="2770840" cy="534091"/>
        </a:xfrm>
        <a:prstGeom prst="wedgeRectCallout">
          <a:avLst>
            <a:gd name="adj1" fmla="val -25936"/>
            <a:gd name="adj2" fmla="val 40800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・省エネルギー量の根拠、計算の前提となる数値、単位及び式等を具体的に示して記入する。</a:t>
          </a:r>
          <a:endParaRPr lang="ja-JP" altLang="en-US" sz="1050" b="0" i="0" u="none" strike="noStrike" baseline="0">
            <a:solidFill>
              <a:srgbClr val="000000"/>
            </a:solidFill>
            <a:latin typeface="Century"/>
            <a:ea typeface="ＭＳ Ｐゴシック"/>
          </a:endParaRP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・原則として、国際単位系（SI）で記入すること。</a:t>
          </a:r>
          <a:endParaRPr lang="ja-JP" altLang="en-US" sz="1050" b="0" i="0" u="none" strike="noStrike" baseline="0">
            <a:solidFill>
              <a:srgbClr val="000000"/>
            </a:solidFill>
            <a:latin typeface="Century"/>
            <a:ea typeface="ＭＳ Ｐゴシック"/>
          </a:endParaRPr>
        </a:p>
      </xdr:txBody>
    </xdr:sp>
    <xdr:clientData fPrintsWithSheet="0"/>
  </xdr:twoCellAnchor>
  <xdr:twoCellAnchor>
    <xdr:from>
      <xdr:col>4</xdr:col>
      <xdr:colOff>458701</xdr:colOff>
      <xdr:row>6</xdr:row>
      <xdr:rowOff>190331</xdr:rowOff>
    </xdr:from>
    <xdr:to>
      <xdr:col>8</xdr:col>
      <xdr:colOff>687301</xdr:colOff>
      <xdr:row>7</xdr:row>
      <xdr:rowOff>182570</xdr:rowOff>
    </xdr:to>
    <xdr:sp macro="" textlink="">
      <xdr:nvSpPr>
        <xdr:cNvPr id="3" name="AutoShape 4">
          <a:extLst>
            <a:ext uri="{FF2B5EF4-FFF2-40B4-BE49-F238E27FC236}">
              <a16:creationId xmlns:a16="http://schemas.microsoft.com/office/drawing/2014/main" id="{C79D079A-D16D-4540-838F-27399C9901BD}"/>
            </a:ext>
          </a:extLst>
        </xdr:cNvPr>
        <xdr:cNvSpPr>
          <a:spLocks noChangeArrowheads="1"/>
        </xdr:cNvSpPr>
      </xdr:nvSpPr>
      <xdr:spPr bwMode="auto">
        <a:xfrm>
          <a:off x="3287979" y="1319220"/>
          <a:ext cx="2740378" cy="225072"/>
        </a:xfrm>
        <a:prstGeom prst="wedgeRectCallout">
          <a:avLst>
            <a:gd name="adj1" fmla="val -17585"/>
            <a:gd name="adj2" fmla="val -18620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「省エネ計算に使用した設備の仕様値」との整合をとること。</a:t>
          </a:r>
        </a:p>
      </xdr:txBody>
    </xdr:sp>
    <xdr:clientData fPrintsWithSheet="0"/>
  </xdr:twoCellAnchor>
  <xdr:twoCellAnchor>
    <xdr:from>
      <xdr:col>4</xdr:col>
      <xdr:colOff>447675</xdr:colOff>
      <xdr:row>9</xdr:row>
      <xdr:rowOff>47626</xdr:rowOff>
    </xdr:from>
    <xdr:to>
      <xdr:col>4</xdr:col>
      <xdr:colOff>666750</xdr:colOff>
      <xdr:row>13</xdr:row>
      <xdr:rowOff>182217</xdr:rowOff>
    </xdr:to>
    <xdr:sp macro="" textlink="">
      <xdr:nvSpPr>
        <xdr:cNvPr id="4" name="右中かっこ 3">
          <a:extLst>
            <a:ext uri="{FF2B5EF4-FFF2-40B4-BE49-F238E27FC236}">
              <a16:creationId xmlns:a16="http://schemas.microsoft.com/office/drawing/2014/main" id="{CBD4B172-EDA8-4E6D-BEB8-3A87213B3FC2}"/>
            </a:ext>
          </a:extLst>
        </xdr:cNvPr>
        <xdr:cNvSpPr/>
      </xdr:nvSpPr>
      <xdr:spPr bwMode="auto">
        <a:xfrm>
          <a:off x="3279775" y="1895476"/>
          <a:ext cx="180975" cy="1074391"/>
        </a:xfrm>
        <a:prstGeom prst="rightBrac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 fPrintsWithSheet="0"/>
  </xdr:twoCellAnchor>
  <xdr:twoCellAnchor>
    <xdr:from>
      <xdr:col>5</xdr:col>
      <xdr:colOff>71408</xdr:colOff>
      <xdr:row>10</xdr:row>
      <xdr:rowOff>144447</xdr:rowOff>
    </xdr:from>
    <xdr:to>
      <xdr:col>8</xdr:col>
      <xdr:colOff>634728</xdr:colOff>
      <xdr:row>12</xdr:row>
      <xdr:rowOff>37662</xdr:rowOff>
    </xdr:to>
    <xdr:sp macro="" textlink="">
      <xdr:nvSpPr>
        <xdr:cNvPr id="5" name="AutoShape 4">
          <a:extLst>
            <a:ext uri="{FF2B5EF4-FFF2-40B4-BE49-F238E27FC236}">
              <a16:creationId xmlns:a16="http://schemas.microsoft.com/office/drawing/2014/main" id="{AFC12F1D-3A64-44AD-9C61-97BDA714DE19}"/>
            </a:ext>
          </a:extLst>
        </xdr:cNvPr>
        <xdr:cNvSpPr>
          <a:spLocks noChangeArrowheads="1"/>
        </xdr:cNvSpPr>
      </xdr:nvSpPr>
      <xdr:spPr bwMode="auto">
        <a:xfrm>
          <a:off x="3528630" y="2204669"/>
          <a:ext cx="2447154" cy="358882"/>
        </a:xfrm>
        <a:prstGeom prst="wedgeRectCallout">
          <a:avLst>
            <a:gd name="adj1" fmla="val 24757"/>
            <a:gd name="adj2" fmla="val 31022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定格値を記入。根拠となる資料</a:t>
          </a:r>
          <a:r>
            <a:rPr lang="en-US" altLang="ja-JP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カタログ、仕様書等</a:t>
          </a:r>
          <a:r>
            <a:rPr lang="en-US" altLang="ja-JP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を添付すること。</a:t>
          </a:r>
        </a:p>
      </xdr:txBody>
    </xdr:sp>
    <xdr:clientData fPrintsWithSheet="0"/>
  </xdr:twoCellAnchor>
  <xdr:twoCellAnchor>
    <xdr:from>
      <xdr:col>4</xdr:col>
      <xdr:colOff>522111</xdr:colOff>
      <xdr:row>21</xdr:row>
      <xdr:rowOff>148167</xdr:rowOff>
    </xdr:from>
    <xdr:to>
      <xdr:col>8</xdr:col>
      <xdr:colOff>681415</xdr:colOff>
      <xdr:row>23</xdr:row>
      <xdr:rowOff>84789</xdr:rowOff>
    </xdr:to>
    <xdr:sp macro="" textlink="">
      <xdr:nvSpPr>
        <xdr:cNvPr id="6" name="四角形吹き出し 14">
          <a:extLst>
            <a:ext uri="{FF2B5EF4-FFF2-40B4-BE49-F238E27FC236}">
              <a16:creationId xmlns:a16="http://schemas.microsoft.com/office/drawing/2014/main" id="{B05D201D-0A26-400F-AC3B-148EA937BFF8}"/>
            </a:ext>
          </a:extLst>
        </xdr:cNvPr>
        <xdr:cNvSpPr/>
      </xdr:nvSpPr>
      <xdr:spPr>
        <a:xfrm>
          <a:off x="3351389" y="4769556"/>
          <a:ext cx="2671082" cy="402289"/>
        </a:xfrm>
        <a:prstGeom prst="wedgeRectCallout">
          <a:avLst>
            <a:gd name="adj1" fmla="val -18267"/>
            <a:gd name="adj2" fmla="val 30836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>
          <a:noAutofit/>
        </a:bodyPr>
        <a:lstStyle/>
        <a:p>
          <a:pPr algn="l">
            <a:lnSpc>
              <a:spcPts val="900"/>
            </a:lnSpc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⑤の燃料消費量は高位発熱量を記載すること</a:t>
          </a:r>
          <a:endParaRPr lang="en-US" altLang="ja-JP" sz="9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  <a:p>
          <a:pPr algn="l">
            <a:lnSpc>
              <a:spcPts val="900"/>
            </a:lnSpc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ja-JP" altLang="en-US" sz="90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/>
            </a:rPr>
            <a:t>燃料裕度や出力裕度を考慮した数値とすること</a:t>
          </a:r>
          <a:endParaRPr lang="en-US" altLang="ja-JP" sz="900" kern="1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</xdr:txBody>
    </xdr:sp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170089</xdr:colOff>
      <xdr:row>0</xdr:row>
      <xdr:rowOff>359228</xdr:rowOff>
    </xdr:from>
    <xdr:to>
      <xdr:col>14</xdr:col>
      <xdr:colOff>427051</xdr:colOff>
      <xdr:row>10</xdr:row>
      <xdr:rowOff>38438</xdr:rowOff>
    </xdr:to>
    <xdr:graphicFrame macro="">
      <xdr:nvGraphicFramePr>
        <xdr:cNvPr id="2" name="グラフ 1028">
          <a:extLst>
            <a:ext uri="{FF2B5EF4-FFF2-40B4-BE49-F238E27FC236}">
              <a16:creationId xmlns:a16="http://schemas.microsoft.com/office/drawing/2014/main" id="{D6FFB1B5-52B2-41AF-BAFA-E108ABEBE0BC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184809</xdr:colOff>
      <xdr:row>11</xdr:row>
      <xdr:rowOff>4453</xdr:rowOff>
    </xdr:from>
    <xdr:to>
      <xdr:col>14</xdr:col>
      <xdr:colOff>441771</xdr:colOff>
      <xdr:row>20</xdr:row>
      <xdr:rowOff>70790</xdr:rowOff>
    </xdr:to>
    <xdr:graphicFrame macro="">
      <xdr:nvGraphicFramePr>
        <xdr:cNvPr id="3" name="グラフ 1029">
          <a:extLst>
            <a:ext uri="{FF2B5EF4-FFF2-40B4-BE49-F238E27FC236}">
              <a16:creationId xmlns:a16="http://schemas.microsoft.com/office/drawing/2014/main" id="{3967E350-401C-4ABE-9CF6-47C7BAFF9A0A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180974</xdr:colOff>
      <xdr:row>20</xdr:row>
      <xdr:rowOff>195940</xdr:rowOff>
    </xdr:from>
    <xdr:to>
      <xdr:col>14</xdr:col>
      <xdr:colOff>446420</xdr:colOff>
      <xdr:row>30</xdr:row>
      <xdr:rowOff>44476</xdr:rowOff>
    </xdr:to>
    <xdr:graphicFrame macro="">
      <xdr:nvGraphicFramePr>
        <xdr:cNvPr id="4" name="グラフ 1030">
          <a:extLst>
            <a:ext uri="{FF2B5EF4-FFF2-40B4-BE49-F238E27FC236}">
              <a16:creationId xmlns:a16="http://schemas.microsoft.com/office/drawing/2014/main" id="{228B4E79-69AB-490A-837A-3CE83BFF9FA6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170089</xdr:colOff>
      <xdr:row>0</xdr:row>
      <xdr:rowOff>359228</xdr:rowOff>
    </xdr:from>
    <xdr:to>
      <xdr:col>14</xdr:col>
      <xdr:colOff>427051</xdr:colOff>
      <xdr:row>10</xdr:row>
      <xdr:rowOff>38438</xdr:rowOff>
    </xdr:to>
    <xdr:graphicFrame macro="">
      <xdr:nvGraphicFramePr>
        <xdr:cNvPr id="2" name="グラフ 1028">
          <a:extLst>
            <a:ext uri="{FF2B5EF4-FFF2-40B4-BE49-F238E27FC236}">
              <a16:creationId xmlns:a16="http://schemas.microsoft.com/office/drawing/2014/main" id="{499F1CBA-EC57-4FC5-BACB-4164D2D3BA21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184809</xdr:colOff>
      <xdr:row>11</xdr:row>
      <xdr:rowOff>4453</xdr:rowOff>
    </xdr:from>
    <xdr:to>
      <xdr:col>14</xdr:col>
      <xdr:colOff>441771</xdr:colOff>
      <xdr:row>20</xdr:row>
      <xdr:rowOff>70790</xdr:rowOff>
    </xdr:to>
    <xdr:graphicFrame macro="">
      <xdr:nvGraphicFramePr>
        <xdr:cNvPr id="3" name="グラフ 1029">
          <a:extLst>
            <a:ext uri="{FF2B5EF4-FFF2-40B4-BE49-F238E27FC236}">
              <a16:creationId xmlns:a16="http://schemas.microsoft.com/office/drawing/2014/main" id="{FE6B151A-652A-4E27-82A8-B78EBCF5195E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180974</xdr:colOff>
      <xdr:row>20</xdr:row>
      <xdr:rowOff>195940</xdr:rowOff>
    </xdr:from>
    <xdr:to>
      <xdr:col>14</xdr:col>
      <xdr:colOff>446420</xdr:colOff>
      <xdr:row>30</xdr:row>
      <xdr:rowOff>44476</xdr:rowOff>
    </xdr:to>
    <xdr:graphicFrame macro="">
      <xdr:nvGraphicFramePr>
        <xdr:cNvPr id="4" name="グラフ 1030">
          <a:extLst>
            <a:ext uri="{FF2B5EF4-FFF2-40B4-BE49-F238E27FC236}">
              <a16:creationId xmlns:a16="http://schemas.microsoft.com/office/drawing/2014/main" id="{E826438B-BC5C-488A-A955-40353BACC60D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170089</xdr:colOff>
      <xdr:row>0</xdr:row>
      <xdr:rowOff>359228</xdr:rowOff>
    </xdr:from>
    <xdr:to>
      <xdr:col>14</xdr:col>
      <xdr:colOff>427051</xdr:colOff>
      <xdr:row>10</xdr:row>
      <xdr:rowOff>38438</xdr:rowOff>
    </xdr:to>
    <xdr:graphicFrame macro="">
      <xdr:nvGraphicFramePr>
        <xdr:cNvPr id="2" name="グラフ 1028">
          <a:extLst>
            <a:ext uri="{FF2B5EF4-FFF2-40B4-BE49-F238E27FC236}">
              <a16:creationId xmlns:a16="http://schemas.microsoft.com/office/drawing/2014/main" id="{69BA3371-127C-4F88-9D5B-7EC53D8D66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184809</xdr:colOff>
      <xdr:row>11</xdr:row>
      <xdr:rowOff>4453</xdr:rowOff>
    </xdr:from>
    <xdr:to>
      <xdr:col>14</xdr:col>
      <xdr:colOff>441771</xdr:colOff>
      <xdr:row>20</xdr:row>
      <xdr:rowOff>70790</xdr:rowOff>
    </xdr:to>
    <xdr:graphicFrame macro="">
      <xdr:nvGraphicFramePr>
        <xdr:cNvPr id="3" name="グラフ 1029">
          <a:extLst>
            <a:ext uri="{FF2B5EF4-FFF2-40B4-BE49-F238E27FC236}">
              <a16:creationId xmlns:a16="http://schemas.microsoft.com/office/drawing/2014/main" id="{76D0361F-7ADA-4EF0-B303-954F73FD4706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180974</xdr:colOff>
      <xdr:row>20</xdr:row>
      <xdr:rowOff>195940</xdr:rowOff>
    </xdr:from>
    <xdr:to>
      <xdr:col>14</xdr:col>
      <xdr:colOff>446420</xdr:colOff>
      <xdr:row>30</xdr:row>
      <xdr:rowOff>44476</xdr:rowOff>
    </xdr:to>
    <xdr:graphicFrame macro="">
      <xdr:nvGraphicFramePr>
        <xdr:cNvPr id="4" name="グラフ 1030">
          <a:extLst>
            <a:ext uri="{FF2B5EF4-FFF2-40B4-BE49-F238E27FC236}">
              <a16:creationId xmlns:a16="http://schemas.microsoft.com/office/drawing/2014/main" id="{EFD3FDCE-32F5-4745-827B-DD99B0EAAF17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138738</xdr:colOff>
      <xdr:row>8</xdr:row>
      <xdr:rowOff>10139</xdr:rowOff>
    </xdr:from>
    <xdr:to>
      <xdr:col>5</xdr:col>
      <xdr:colOff>489856</xdr:colOff>
      <xdr:row>11</xdr:row>
      <xdr:rowOff>201280</xdr:rowOff>
    </xdr:to>
    <xdr:sp macro="" textlink="">
      <xdr:nvSpPr>
        <xdr:cNvPr id="5" name="AutoShape 5">
          <a:extLst>
            <a:ext uri="{FF2B5EF4-FFF2-40B4-BE49-F238E27FC236}">
              <a16:creationId xmlns:a16="http://schemas.microsoft.com/office/drawing/2014/main" id="{B48CAD70-F170-466D-845B-8958C4FD7A43}"/>
            </a:ext>
          </a:extLst>
        </xdr:cNvPr>
        <xdr:cNvSpPr>
          <a:spLocks noChangeArrowheads="1"/>
        </xdr:cNvSpPr>
      </xdr:nvSpPr>
      <xdr:spPr bwMode="auto">
        <a:xfrm>
          <a:off x="2094538" y="1724639"/>
          <a:ext cx="1837018" cy="838841"/>
        </a:xfrm>
        <a:prstGeom prst="wedgeRoundRectCallout">
          <a:avLst>
            <a:gd name="adj1" fmla="val -43027"/>
            <a:gd name="adj2" fmla="val -2293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蒸気、冷水利用がある場合は、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別シートにて作成のこと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9</xdr:col>
      <xdr:colOff>91249</xdr:colOff>
      <xdr:row>10</xdr:row>
      <xdr:rowOff>163286</xdr:rowOff>
    </xdr:from>
    <xdr:to>
      <xdr:col>11</xdr:col>
      <xdr:colOff>564564</xdr:colOff>
      <xdr:row>14</xdr:row>
      <xdr:rowOff>136713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71FB7390-E9C8-4776-BA5E-4FDEE1029FBB}"/>
            </a:ext>
          </a:extLst>
        </xdr:cNvPr>
        <xdr:cNvSpPr>
          <a:spLocks noChangeArrowheads="1"/>
        </xdr:cNvSpPr>
      </xdr:nvSpPr>
      <xdr:spPr bwMode="auto">
        <a:xfrm>
          <a:off x="6504749" y="2309586"/>
          <a:ext cx="1844915" cy="837027"/>
        </a:xfrm>
        <a:prstGeom prst="wedgeRoundRectCallout">
          <a:avLst>
            <a:gd name="adj1" fmla="val 139422"/>
            <a:gd name="adj2" fmla="val -19114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蒸気、冷水利用がある場合は、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別シートにて作成のこと</a:t>
          </a:r>
          <a:endParaRPr lang="en-US" altLang="ja-JP" sz="80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170089</xdr:colOff>
      <xdr:row>0</xdr:row>
      <xdr:rowOff>359228</xdr:rowOff>
    </xdr:from>
    <xdr:to>
      <xdr:col>14</xdr:col>
      <xdr:colOff>427051</xdr:colOff>
      <xdr:row>10</xdr:row>
      <xdr:rowOff>38438</xdr:rowOff>
    </xdr:to>
    <xdr:graphicFrame macro="">
      <xdr:nvGraphicFramePr>
        <xdr:cNvPr id="2" name="グラフ 1028">
          <a:extLst>
            <a:ext uri="{FF2B5EF4-FFF2-40B4-BE49-F238E27FC236}">
              <a16:creationId xmlns:a16="http://schemas.microsoft.com/office/drawing/2014/main" id="{9C9E096B-F41E-4218-B765-84F3AA45FD37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184809</xdr:colOff>
      <xdr:row>11</xdr:row>
      <xdr:rowOff>4453</xdr:rowOff>
    </xdr:from>
    <xdr:to>
      <xdr:col>14</xdr:col>
      <xdr:colOff>441771</xdr:colOff>
      <xdr:row>20</xdr:row>
      <xdr:rowOff>70790</xdr:rowOff>
    </xdr:to>
    <xdr:graphicFrame macro="">
      <xdr:nvGraphicFramePr>
        <xdr:cNvPr id="3" name="グラフ 1029">
          <a:extLst>
            <a:ext uri="{FF2B5EF4-FFF2-40B4-BE49-F238E27FC236}">
              <a16:creationId xmlns:a16="http://schemas.microsoft.com/office/drawing/2014/main" id="{9AC56FA6-7939-4F80-B13C-A83111756C87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180974</xdr:colOff>
      <xdr:row>20</xdr:row>
      <xdr:rowOff>195940</xdr:rowOff>
    </xdr:from>
    <xdr:to>
      <xdr:col>14</xdr:col>
      <xdr:colOff>446420</xdr:colOff>
      <xdr:row>30</xdr:row>
      <xdr:rowOff>44476</xdr:rowOff>
    </xdr:to>
    <xdr:graphicFrame macro="">
      <xdr:nvGraphicFramePr>
        <xdr:cNvPr id="4" name="グラフ 1030">
          <a:extLst>
            <a:ext uri="{FF2B5EF4-FFF2-40B4-BE49-F238E27FC236}">
              <a16:creationId xmlns:a16="http://schemas.microsoft.com/office/drawing/2014/main" id="{2FBE709E-8DCD-4924-BEB3-62946606844A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283881</xdr:colOff>
      <xdr:row>7</xdr:row>
      <xdr:rowOff>164353</xdr:rowOff>
    </xdr:from>
    <xdr:to>
      <xdr:col>5</xdr:col>
      <xdr:colOff>634999</xdr:colOff>
      <xdr:row>11</xdr:row>
      <xdr:rowOff>137780</xdr:rowOff>
    </xdr:to>
    <xdr:sp macro="" textlink="">
      <xdr:nvSpPr>
        <xdr:cNvPr id="5" name="AutoShape 5">
          <a:extLst>
            <a:ext uri="{FF2B5EF4-FFF2-40B4-BE49-F238E27FC236}">
              <a16:creationId xmlns:a16="http://schemas.microsoft.com/office/drawing/2014/main" id="{2D4F4F6C-3144-43D0-8D05-A1808315CEE4}"/>
            </a:ext>
          </a:extLst>
        </xdr:cNvPr>
        <xdr:cNvSpPr>
          <a:spLocks noChangeArrowheads="1"/>
        </xdr:cNvSpPr>
      </xdr:nvSpPr>
      <xdr:spPr bwMode="auto">
        <a:xfrm>
          <a:off x="2233705" y="1673412"/>
          <a:ext cx="1830294" cy="840015"/>
        </a:xfrm>
        <a:prstGeom prst="wedgeRoundRectCallout">
          <a:avLst>
            <a:gd name="adj1" fmla="val -43027"/>
            <a:gd name="adj2" fmla="val -2293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</a:rPr>
            <a:t>蒸気、冷水利用がある場合は、</a:t>
          </a:r>
          <a:endParaRPr lang="en-US" altLang="ja-JP" sz="800">
            <a:solidFill>
              <a:srgbClr val="FF0000"/>
            </a:solidFill>
            <a:effectLst/>
          </a:endParaRPr>
        </a:p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</a:rPr>
            <a:t>別シートにて作成のこと</a:t>
          </a:r>
          <a:endParaRPr lang="en-US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  <xdr:twoCellAnchor>
    <xdr:from>
      <xdr:col>7</xdr:col>
      <xdr:colOff>463177</xdr:colOff>
      <xdr:row>7</xdr:row>
      <xdr:rowOff>127000</xdr:rowOff>
    </xdr:from>
    <xdr:to>
      <xdr:col>10</xdr:col>
      <xdr:colOff>74706</xdr:colOff>
      <xdr:row>11</xdr:row>
      <xdr:rowOff>100427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E4166A35-BC04-4F4C-BCE9-4F40B51B9C12}"/>
            </a:ext>
          </a:extLst>
        </xdr:cNvPr>
        <xdr:cNvSpPr>
          <a:spLocks noChangeArrowheads="1"/>
        </xdr:cNvSpPr>
      </xdr:nvSpPr>
      <xdr:spPr bwMode="auto">
        <a:xfrm>
          <a:off x="5371353" y="1636059"/>
          <a:ext cx="1830294" cy="840015"/>
        </a:xfrm>
        <a:prstGeom prst="wedgeRoundRectCallout">
          <a:avLst>
            <a:gd name="adj1" fmla="val 139422"/>
            <a:gd name="adj2" fmla="val -19114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</a:rPr>
            <a:t>蒸気、冷水利用がある場合は、</a:t>
          </a:r>
          <a:endParaRPr lang="en-US" altLang="ja-JP" sz="800">
            <a:solidFill>
              <a:srgbClr val="FF0000"/>
            </a:solidFill>
            <a:effectLst/>
          </a:endParaRPr>
        </a:p>
        <a:p>
          <a:pPr marL="0" marR="0" indent="0" algn="ctr" defTabSz="914400" rtl="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>
              <a:solidFill>
                <a:srgbClr val="FF0000"/>
              </a:solidFill>
              <a:effectLst/>
            </a:rPr>
            <a:t>別シートにて作成のこと</a:t>
          </a:r>
          <a:endParaRPr lang="en-US" altLang="ja-JP" sz="800">
            <a:solidFill>
              <a:srgbClr val="FF0000"/>
            </a:solidFill>
            <a:effectLst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27926-6D22-48ED-A07F-231081DF7896}">
  <dimension ref="A1:AV45"/>
  <sheetViews>
    <sheetView tabSelected="1" view="pageBreakPreview" zoomScaleNormal="100" zoomScaleSheetLayoutView="100" workbookViewId="0">
      <selection activeCell="A40" sqref="A40:AA40"/>
    </sheetView>
  </sheetViews>
  <sheetFormatPr defaultColWidth="8.25" defaultRowHeight="13"/>
  <cols>
    <col min="1" max="38" width="1.83203125" style="1" customWidth="1"/>
    <col min="39" max="39" width="2.5" style="1" customWidth="1"/>
    <col min="40" max="43" width="1.83203125" style="1" customWidth="1"/>
    <col min="44" max="44" width="4.6640625" style="1" customWidth="1"/>
    <col min="45" max="45" width="5.58203125" style="1" customWidth="1"/>
    <col min="46" max="16384" width="8.25" style="1"/>
  </cols>
  <sheetData>
    <row r="1" spans="1:43">
      <c r="A1" s="1" t="s">
        <v>0</v>
      </c>
    </row>
    <row r="2" spans="1:43" ht="17.2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</row>
    <row r="3" spans="1:43" ht="19.5" customHeight="1">
      <c r="A3" s="2"/>
      <c r="B3" s="3"/>
      <c r="D3" s="2"/>
      <c r="E3" s="2"/>
      <c r="F3" s="2"/>
      <c r="G3" s="2"/>
      <c r="H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43" ht="19.5" customHeight="1">
      <c r="A4" s="95" t="s">
        <v>2</v>
      </c>
      <c r="B4" s="96"/>
      <c r="C4" s="101" t="s">
        <v>3</v>
      </c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2" t="s">
        <v>4</v>
      </c>
      <c r="AC4" s="102"/>
      <c r="AD4" s="102"/>
      <c r="AE4" s="102"/>
      <c r="AF4" s="102"/>
      <c r="AG4" s="91">
        <v>70</v>
      </c>
      <c r="AH4" s="91"/>
      <c r="AI4" s="91"/>
      <c r="AJ4" s="91"/>
      <c r="AK4" s="91"/>
      <c r="AL4" s="91"/>
      <c r="AM4" s="91"/>
      <c r="AN4" s="91"/>
      <c r="AO4" s="91"/>
      <c r="AP4" s="103" t="s">
        <v>5</v>
      </c>
      <c r="AQ4" s="104"/>
    </row>
    <row r="5" spans="1:43" ht="19.5" customHeight="1">
      <c r="A5" s="97"/>
      <c r="B5" s="98"/>
      <c r="C5" s="94" t="s">
        <v>6</v>
      </c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0" t="s">
        <v>4</v>
      </c>
      <c r="AC5" s="90"/>
      <c r="AD5" s="90"/>
      <c r="AE5" s="90"/>
      <c r="AF5" s="90"/>
      <c r="AG5" s="91">
        <v>68</v>
      </c>
      <c r="AH5" s="91"/>
      <c r="AI5" s="91"/>
      <c r="AJ5" s="91"/>
      <c r="AK5" s="91"/>
      <c r="AL5" s="91"/>
      <c r="AM5" s="91"/>
      <c r="AN5" s="91"/>
      <c r="AO5" s="91"/>
      <c r="AP5" s="92" t="s">
        <v>7</v>
      </c>
      <c r="AQ5" s="93"/>
    </row>
    <row r="6" spans="1:43" ht="18" customHeight="1">
      <c r="A6" s="97"/>
      <c r="B6" s="98"/>
      <c r="C6" s="94" t="s">
        <v>8</v>
      </c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0" t="s">
        <v>4</v>
      </c>
      <c r="AC6" s="90"/>
      <c r="AD6" s="90"/>
      <c r="AE6" s="90"/>
      <c r="AF6" s="90"/>
      <c r="AG6" s="91">
        <v>0</v>
      </c>
      <c r="AH6" s="91"/>
      <c r="AI6" s="91"/>
      <c r="AJ6" s="91"/>
      <c r="AK6" s="91"/>
      <c r="AL6" s="91"/>
      <c r="AM6" s="91"/>
      <c r="AN6" s="91"/>
      <c r="AO6" s="91"/>
      <c r="AP6" s="92" t="s">
        <v>9</v>
      </c>
      <c r="AQ6" s="93"/>
    </row>
    <row r="7" spans="1:43" ht="18" customHeight="1">
      <c r="A7" s="97"/>
      <c r="B7" s="98"/>
      <c r="C7" s="94" t="s">
        <v>10</v>
      </c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0" t="s">
        <v>4</v>
      </c>
      <c r="AC7" s="90"/>
      <c r="AD7" s="90"/>
      <c r="AE7" s="90"/>
      <c r="AF7" s="90"/>
      <c r="AG7" s="91">
        <v>113.8</v>
      </c>
      <c r="AH7" s="91"/>
      <c r="AI7" s="91"/>
      <c r="AJ7" s="91"/>
      <c r="AK7" s="91"/>
      <c r="AL7" s="91"/>
      <c r="AM7" s="91"/>
      <c r="AN7" s="91"/>
      <c r="AO7" s="91"/>
      <c r="AP7" s="92" t="s">
        <v>11</v>
      </c>
      <c r="AQ7" s="93"/>
    </row>
    <row r="8" spans="1:43" ht="18" customHeight="1">
      <c r="A8" s="99"/>
      <c r="B8" s="100"/>
      <c r="C8" s="105" t="s">
        <v>12</v>
      </c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6" t="s">
        <v>4</v>
      </c>
      <c r="AC8" s="106"/>
      <c r="AD8" s="106"/>
      <c r="AE8" s="106"/>
      <c r="AF8" s="106"/>
      <c r="AG8" s="91">
        <v>238.7</v>
      </c>
      <c r="AH8" s="91"/>
      <c r="AI8" s="91"/>
      <c r="AJ8" s="91"/>
      <c r="AK8" s="91"/>
      <c r="AL8" s="91"/>
      <c r="AM8" s="91"/>
      <c r="AN8" s="91"/>
      <c r="AO8" s="91"/>
      <c r="AP8" s="107" t="s">
        <v>13</v>
      </c>
      <c r="AQ8" s="108"/>
    </row>
    <row r="9" spans="1:43" ht="18" customHeight="1">
      <c r="A9" s="95" t="s">
        <v>14</v>
      </c>
      <c r="B9" s="96"/>
      <c r="C9" s="109" t="s">
        <v>15</v>
      </c>
      <c r="D9" s="109"/>
      <c r="E9" s="101" t="s">
        <v>16</v>
      </c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01"/>
      <c r="Z9" s="101"/>
      <c r="AA9" s="101"/>
      <c r="AB9" s="111" t="s">
        <v>17</v>
      </c>
      <c r="AC9" s="111"/>
      <c r="AD9" s="111"/>
      <c r="AE9" s="111"/>
      <c r="AF9" s="111"/>
      <c r="AG9" s="112">
        <f>AG10+AG11+AG12</f>
        <v>2500</v>
      </c>
      <c r="AH9" s="112"/>
      <c r="AI9" s="112"/>
      <c r="AJ9" s="112"/>
      <c r="AK9" s="112"/>
      <c r="AL9" s="112"/>
      <c r="AM9" s="112"/>
      <c r="AN9" s="112"/>
      <c r="AO9" s="112"/>
      <c r="AP9" s="113" t="s">
        <v>18</v>
      </c>
      <c r="AQ9" s="114"/>
    </row>
    <row r="10" spans="1:43" ht="18" customHeight="1">
      <c r="A10" s="97"/>
      <c r="B10" s="98"/>
      <c r="C10" s="110"/>
      <c r="D10" s="110"/>
      <c r="E10" s="94" t="s">
        <v>15</v>
      </c>
      <c r="F10" s="94"/>
      <c r="G10" s="94"/>
      <c r="H10" s="94"/>
      <c r="I10" s="94"/>
      <c r="J10" s="94"/>
      <c r="K10" s="94"/>
      <c r="L10" s="94"/>
      <c r="M10" s="118" t="s">
        <v>19</v>
      </c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90" t="s">
        <v>17</v>
      </c>
      <c r="AC10" s="90"/>
      <c r="AD10" s="90"/>
      <c r="AE10" s="90"/>
      <c r="AF10" s="90"/>
      <c r="AG10" s="117">
        <v>1100</v>
      </c>
      <c r="AH10" s="117"/>
      <c r="AI10" s="117"/>
      <c r="AJ10" s="117"/>
      <c r="AK10" s="117"/>
      <c r="AL10" s="117"/>
      <c r="AM10" s="117"/>
      <c r="AN10" s="117"/>
      <c r="AO10" s="117"/>
      <c r="AP10" s="92" t="s">
        <v>20</v>
      </c>
      <c r="AQ10" s="93"/>
    </row>
    <row r="11" spans="1:43" ht="18" customHeight="1">
      <c r="A11" s="97"/>
      <c r="B11" s="98"/>
      <c r="C11" s="110"/>
      <c r="D11" s="110"/>
      <c r="E11" s="94"/>
      <c r="F11" s="94"/>
      <c r="G11" s="94"/>
      <c r="H11" s="94"/>
      <c r="I11" s="94"/>
      <c r="J11" s="94"/>
      <c r="K11" s="94"/>
      <c r="L11" s="94"/>
      <c r="M11" s="116" t="s">
        <v>21</v>
      </c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90" t="s">
        <v>17</v>
      </c>
      <c r="AC11" s="90"/>
      <c r="AD11" s="90"/>
      <c r="AE11" s="90"/>
      <c r="AF11" s="90"/>
      <c r="AG11" s="117">
        <v>1400</v>
      </c>
      <c r="AH11" s="117"/>
      <c r="AI11" s="117"/>
      <c r="AJ11" s="117"/>
      <c r="AK11" s="117"/>
      <c r="AL11" s="117"/>
      <c r="AM11" s="117"/>
      <c r="AN11" s="117"/>
      <c r="AO11" s="117"/>
      <c r="AP11" s="92" t="s">
        <v>22</v>
      </c>
      <c r="AQ11" s="93"/>
    </row>
    <row r="12" spans="1:43" ht="18" customHeight="1">
      <c r="A12" s="97"/>
      <c r="B12" s="98"/>
      <c r="C12" s="110"/>
      <c r="D12" s="110"/>
      <c r="E12" s="94"/>
      <c r="F12" s="94"/>
      <c r="G12" s="94"/>
      <c r="H12" s="94"/>
      <c r="I12" s="94"/>
      <c r="J12" s="94"/>
      <c r="K12" s="94"/>
      <c r="L12" s="94"/>
      <c r="M12" s="116" t="s">
        <v>23</v>
      </c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6"/>
      <c r="Y12" s="116"/>
      <c r="Z12" s="116"/>
      <c r="AA12" s="116"/>
      <c r="AB12" s="90" t="s">
        <v>17</v>
      </c>
      <c r="AC12" s="90"/>
      <c r="AD12" s="90"/>
      <c r="AE12" s="90"/>
      <c r="AF12" s="90"/>
      <c r="AG12" s="117">
        <v>0</v>
      </c>
      <c r="AH12" s="117"/>
      <c r="AI12" s="117"/>
      <c r="AJ12" s="117"/>
      <c r="AK12" s="117"/>
      <c r="AL12" s="117"/>
      <c r="AM12" s="117"/>
      <c r="AN12" s="117"/>
      <c r="AO12" s="117"/>
      <c r="AP12" s="92" t="s">
        <v>24</v>
      </c>
      <c r="AQ12" s="93"/>
    </row>
    <row r="13" spans="1:43" ht="18" customHeight="1">
      <c r="A13" s="97"/>
      <c r="B13" s="98"/>
      <c r="C13" s="110" t="s">
        <v>25</v>
      </c>
      <c r="D13" s="110"/>
      <c r="E13" s="94" t="s">
        <v>16</v>
      </c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0" t="s">
        <v>26</v>
      </c>
      <c r="AC13" s="90"/>
      <c r="AD13" s="90"/>
      <c r="AE13" s="90"/>
      <c r="AF13" s="90"/>
      <c r="AG13" s="115">
        <f>SUM(AG14:AO17)</f>
        <v>170</v>
      </c>
      <c r="AH13" s="115"/>
      <c r="AI13" s="115"/>
      <c r="AJ13" s="115"/>
      <c r="AK13" s="115"/>
      <c r="AL13" s="115"/>
      <c r="AM13" s="115"/>
      <c r="AN13" s="115"/>
      <c r="AO13" s="115"/>
      <c r="AP13" s="92" t="s">
        <v>27</v>
      </c>
      <c r="AQ13" s="93"/>
    </row>
    <row r="14" spans="1:43" ht="18" customHeight="1">
      <c r="A14" s="97"/>
      <c r="B14" s="98"/>
      <c r="C14" s="110"/>
      <c r="D14" s="110"/>
      <c r="E14" s="94" t="s">
        <v>28</v>
      </c>
      <c r="F14" s="94"/>
      <c r="G14" s="94"/>
      <c r="H14" s="94"/>
      <c r="I14" s="94"/>
      <c r="J14" s="94"/>
      <c r="K14" s="94"/>
      <c r="L14" s="94"/>
      <c r="M14" s="118" t="s">
        <v>19</v>
      </c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90" t="s">
        <v>26</v>
      </c>
      <c r="AC14" s="90"/>
      <c r="AD14" s="90"/>
      <c r="AE14" s="90"/>
      <c r="AF14" s="90"/>
      <c r="AG14" s="115">
        <f>ROUND(AG5*AG10/1000,1)</f>
        <v>74.8</v>
      </c>
      <c r="AH14" s="115"/>
      <c r="AI14" s="115"/>
      <c r="AJ14" s="115"/>
      <c r="AK14" s="115"/>
      <c r="AL14" s="115"/>
      <c r="AM14" s="115"/>
      <c r="AN14" s="115"/>
      <c r="AO14" s="115"/>
      <c r="AP14" s="92" t="s">
        <v>29</v>
      </c>
      <c r="AQ14" s="93"/>
    </row>
    <row r="15" spans="1:43" ht="18" customHeight="1">
      <c r="A15" s="97"/>
      <c r="B15" s="98"/>
      <c r="C15" s="110"/>
      <c r="D15" s="110"/>
      <c r="E15" s="94"/>
      <c r="F15" s="94"/>
      <c r="G15" s="94"/>
      <c r="H15" s="94"/>
      <c r="I15" s="94"/>
      <c r="J15" s="94"/>
      <c r="K15" s="94"/>
      <c r="L15" s="94"/>
      <c r="M15" s="116" t="s">
        <v>21</v>
      </c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90" t="s">
        <v>26</v>
      </c>
      <c r="AC15" s="90"/>
      <c r="AD15" s="90"/>
      <c r="AE15" s="90"/>
      <c r="AF15" s="90"/>
      <c r="AG15" s="115">
        <f>ROUND(AG5*AG11/1000,1)</f>
        <v>95.2</v>
      </c>
      <c r="AH15" s="115"/>
      <c r="AI15" s="115"/>
      <c r="AJ15" s="115"/>
      <c r="AK15" s="115"/>
      <c r="AL15" s="115"/>
      <c r="AM15" s="115"/>
      <c r="AN15" s="115"/>
      <c r="AO15" s="115"/>
      <c r="AP15" s="92" t="s">
        <v>30</v>
      </c>
      <c r="AQ15" s="93"/>
    </row>
    <row r="16" spans="1:43" ht="18" customHeight="1">
      <c r="A16" s="97"/>
      <c r="B16" s="98"/>
      <c r="C16" s="110"/>
      <c r="D16" s="110"/>
      <c r="E16" s="94"/>
      <c r="F16" s="94"/>
      <c r="G16" s="94"/>
      <c r="H16" s="94"/>
      <c r="I16" s="94"/>
      <c r="J16" s="94"/>
      <c r="K16" s="94"/>
      <c r="L16" s="94"/>
      <c r="M16" s="116" t="s">
        <v>23</v>
      </c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90" t="s">
        <v>26</v>
      </c>
      <c r="AC16" s="90"/>
      <c r="AD16" s="90"/>
      <c r="AE16" s="90"/>
      <c r="AF16" s="90"/>
      <c r="AG16" s="115">
        <f>ROUND(AG5*AG12/1000,1)</f>
        <v>0</v>
      </c>
      <c r="AH16" s="115"/>
      <c r="AI16" s="115"/>
      <c r="AJ16" s="115"/>
      <c r="AK16" s="115"/>
      <c r="AL16" s="115"/>
      <c r="AM16" s="115"/>
      <c r="AN16" s="115"/>
      <c r="AO16" s="115"/>
      <c r="AP16" s="92" t="s">
        <v>31</v>
      </c>
      <c r="AQ16" s="93"/>
    </row>
    <row r="17" spans="1:44" s="4" customFormat="1" ht="18" customHeight="1">
      <c r="A17" s="97"/>
      <c r="B17" s="98"/>
      <c r="C17" s="110"/>
      <c r="D17" s="110"/>
      <c r="E17" s="124" t="s">
        <v>32</v>
      </c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4"/>
      <c r="Q17" s="124"/>
      <c r="R17" s="124"/>
      <c r="S17" s="124"/>
      <c r="T17" s="124"/>
      <c r="U17" s="124"/>
      <c r="V17" s="124"/>
      <c r="W17" s="124"/>
      <c r="X17" s="124"/>
      <c r="Y17" s="124"/>
      <c r="Z17" s="124"/>
      <c r="AA17" s="124"/>
      <c r="AB17" s="125" t="s">
        <v>26</v>
      </c>
      <c r="AC17" s="125"/>
      <c r="AD17" s="125"/>
      <c r="AE17" s="125"/>
      <c r="AF17" s="125"/>
      <c r="AG17" s="126">
        <v>0</v>
      </c>
      <c r="AH17" s="126"/>
      <c r="AI17" s="126"/>
      <c r="AJ17" s="126"/>
      <c r="AK17" s="126"/>
      <c r="AL17" s="126"/>
      <c r="AM17" s="126"/>
      <c r="AN17" s="126"/>
      <c r="AO17" s="126"/>
      <c r="AP17" s="92" t="s">
        <v>33</v>
      </c>
      <c r="AQ17" s="93"/>
    </row>
    <row r="18" spans="1:44" ht="18" customHeight="1">
      <c r="A18" s="97"/>
      <c r="B18" s="98"/>
      <c r="C18" s="119" t="s">
        <v>34</v>
      </c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19"/>
      <c r="Z18" s="119"/>
      <c r="AA18" s="119"/>
      <c r="AB18" s="120" t="s">
        <v>35</v>
      </c>
      <c r="AC18" s="120"/>
      <c r="AD18" s="120"/>
      <c r="AE18" s="120"/>
      <c r="AF18" s="120"/>
      <c r="AG18" s="121">
        <f>ROUND(AG6*AG9*0.0036,1)</f>
        <v>0</v>
      </c>
      <c r="AH18" s="121"/>
      <c r="AI18" s="121"/>
      <c r="AJ18" s="121"/>
      <c r="AK18" s="121"/>
      <c r="AL18" s="121"/>
      <c r="AM18" s="121"/>
      <c r="AN18" s="121"/>
      <c r="AO18" s="121"/>
      <c r="AP18" s="122" t="s">
        <v>36</v>
      </c>
      <c r="AQ18" s="123"/>
    </row>
    <row r="19" spans="1:44" ht="18" customHeight="1">
      <c r="A19" s="97"/>
      <c r="B19" s="98"/>
      <c r="C19" s="119" t="s">
        <v>37</v>
      </c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9"/>
      <c r="AB19" s="120" t="s">
        <v>35</v>
      </c>
      <c r="AC19" s="120"/>
      <c r="AD19" s="120"/>
      <c r="AE19" s="120"/>
      <c r="AF19" s="120"/>
      <c r="AG19" s="121">
        <f>ROUND(AG7*AG9*0.0036,1)</f>
        <v>1024.2</v>
      </c>
      <c r="AH19" s="121"/>
      <c r="AI19" s="121"/>
      <c r="AJ19" s="121"/>
      <c r="AK19" s="121"/>
      <c r="AL19" s="121"/>
      <c r="AM19" s="121"/>
      <c r="AN19" s="121"/>
      <c r="AO19" s="121"/>
      <c r="AP19" s="122" t="s">
        <v>38</v>
      </c>
      <c r="AQ19" s="123"/>
    </row>
    <row r="20" spans="1:44" ht="18" customHeight="1">
      <c r="A20" s="97"/>
      <c r="B20" s="98"/>
      <c r="C20" s="129" t="s">
        <v>12</v>
      </c>
      <c r="D20" s="129"/>
      <c r="E20" s="129"/>
      <c r="F20" s="129"/>
      <c r="G20" s="129"/>
      <c r="H20" s="129"/>
      <c r="I20" s="130" t="s">
        <v>39</v>
      </c>
      <c r="J20" s="130"/>
      <c r="K20" s="130"/>
      <c r="L20" s="130"/>
      <c r="M20" s="130"/>
      <c r="N20" s="131" t="s">
        <v>40</v>
      </c>
      <c r="O20" s="131"/>
      <c r="P20" s="131"/>
      <c r="Q20" s="131"/>
      <c r="R20" s="131"/>
      <c r="S20" s="131"/>
      <c r="T20" s="131"/>
      <c r="U20" s="131"/>
      <c r="V20" s="131"/>
      <c r="W20" s="131"/>
      <c r="X20" s="131"/>
      <c r="Y20" s="131"/>
      <c r="Z20" s="131"/>
      <c r="AA20" s="131"/>
      <c r="AB20" s="120" t="s">
        <v>35</v>
      </c>
      <c r="AC20" s="120"/>
      <c r="AD20" s="120"/>
      <c r="AE20" s="120"/>
      <c r="AF20" s="120"/>
      <c r="AG20" s="121">
        <f>ROUND(AG8*AG9*0.0036,1)</f>
        <v>2148.3000000000002</v>
      </c>
      <c r="AH20" s="121"/>
      <c r="AI20" s="121"/>
      <c r="AJ20" s="121"/>
      <c r="AK20" s="121"/>
      <c r="AL20" s="121"/>
      <c r="AM20" s="121"/>
      <c r="AN20" s="121"/>
      <c r="AO20" s="121"/>
      <c r="AP20" s="122" t="s">
        <v>41</v>
      </c>
      <c r="AQ20" s="123"/>
    </row>
    <row r="21" spans="1:44" ht="18" customHeight="1">
      <c r="A21" s="97"/>
      <c r="B21" s="98"/>
      <c r="C21" s="129"/>
      <c r="D21" s="129"/>
      <c r="E21" s="129"/>
      <c r="F21" s="129"/>
      <c r="G21" s="129"/>
      <c r="H21" s="129"/>
      <c r="I21" s="132">
        <v>45</v>
      </c>
      <c r="J21" s="132"/>
      <c r="K21" s="132"/>
      <c r="L21" s="132"/>
      <c r="M21" s="132"/>
      <c r="N21" s="131" t="s">
        <v>42</v>
      </c>
      <c r="O21" s="131"/>
      <c r="P21" s="131"/>
      <c r="Q21" s="131"/>
      <c r="R21" s="131"/>
      <c r="S21" s="131"/>
      <c r="T21" s="131"/>
      <c r="U21" s="131"/>
      <c r="V21" s="131"/>
      <c r="W21" s="131"/>
      <c r="X21" s="131"/>
      <c r="Y21" s="131"/>
      <c r="Z21" s="131"/>
      <c r="AA21" s="131"/>
      <c r="AB21" s="120" t="s">
        <v>43</v>
      </c>
      <c r="AC21" s="120"/>
      <c r="AD21" s="120"/>
      <c r="AE21" s="120"/>
      <c r="AF21" s="120"/>
      <c r="AG21" s="121">
        <f>ROUND(AG20*0.0258,1)</f>
        <v>55.4</v>
      </c>
      <c r="AH21" s="121"/>
      <c r="AI21" s="121"/>
      <c r="AJ21" s="121"/>
      <c r="AK21" s="121"/>
      <c r="AL21" s="121"/>
      <c r="AM21" s="121"/>
      <c r="AN21" s="121"/>
      <c r="AO21" s="121"/>
      <c r="AP21" s="122" t="s">
        <v>44</v>
      </c>
      <c r="AQ21" s="123"/>
    </row>
    <row r="22" spans="1:44" ht="18" customHeight="1">
      <c r="A22" s="97"/>
      <c r="B22" s="98"/>
      <c r="C22" s="129"/>
      <c r="D22" s="129"/>
      <c r="E22" s="129"/>
      <c r="F22" s="129"/>
      <c r="G22" s="129"/>
      <c r="H22" s="129"/>
      <c r="I22" s="127" t="s">
        <v>45</v>
      </c>
      <c r="J22" s="127"/>
      <c r="K22" s="127"/>
      <c r="L22" s="127"/>
      <c r="M22" s="127"/>
      <c r="N22" s="128" t="s">
        <v>46</v>
      </c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  <c r="Z22" s="128"/>
      <c r="AA22" s="128"/>
      <c r="AB22" s="120" t="s">
        <v>47</v>
      </c>
      <c r="AC22" s="120"/>
      <c r="AD22" s="120"/>
      <c r="AE22" s="120"/>
      <c r="AF22" s="120"/>
      <c r="AG22" s="121">
        <f>ROUND(AG20/$I$21,1)</f>
        <v>47.7</v>
      </c>
      <c r="AH22" s="121"/>
      <c r="AI22" s="121"/>
      <c r="AJ22" s="121"/>
      <c r="AK22" s="121"/>
      <c r="AL22" s="121"/>
      <c r="AM22" s="121"/>
      <c r="AN22" s="121"/>
      <c r="AO22" s="121"/>
      <c r="AP22" s="122" t="s">
        <v>48</v>
      </c>
      <c r="AQ22" s="123"/>
    </row>
    <row r="23" spans="1:44" ht="18" customHeight="1">
      <c r="A23" s="99"/>
      <c r="B23" s="100"/>
      <c r="C23" s="133" t="s">
        <v>49</v>
      </c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33"/>
      <c r="T23" s="133"/>
      <c r="U23" s="133"/>
      <c r="V23" s="133"/>
      <c r="W23" s="133"/>
      <c r="X23" s="133"/>
      <c r="Y23" s="133"/>
      <c r="Z23" s="133"/>
      <c r="AA23" s="133"/>
      <c r="AB23" s="134" t="s">
        <v>50</v>
      </c>
      <c r="AC23" s="134"/>
      <c r="AD23" s="134"/>
      <c r="AE23" s="134"/>
      <c r="AF23" s="134"/>
      <c r="AG23" s="135">
        <f>ROUND(AG22*I21*0.0136*44/12,1)</f>
        <v>107</v>
      </c>
      <c r="AH23" s="135"/>
      <c r="AI23" s="135"/>
      <c r="AJ23" s="135"/>
      <c r="AK23" s="135"/>
      <c r="AL23" s="135"/>
      <c r="AM23" s="135"/>
      <c r="AN23" s="135"/>
      <c r="AO23" s="135"/>
      <c r="AP23" s="107" t="s">
        <v>51</v>
      </c>
      <c r="AQ23" s="108"/>
    </row>
    <row r="24" spans="1:44" ht="18" customHeight="1">
      <c r="A24" s="95" t="s">
        <v>52</v>
      </c>
      <c r="B24" s="96"/>
      <c r="C24" s="101" t="s">
        <v>53</v>
      </c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01"/>
      <c r="AA24" s="101"/>
      <c r="AB24" s="102" t="s">
        <v>35</v>
      </c>
      <c r="AC24" s="102"/>
      <c r="AD24" s="102"/>
      <c r="AE24" s="102"/>
      <c r="AF24" s="102"/>
      <c r="AG24" s="91">
        <v>0</v>
      </c>
      <c r="AH24" s="91"/>
      <c r="AI24" s="91"/>
      <c r="AJ24" s="91"/>
      <c r="AK24" s="91"/>
      <c r="AL24" s="91"/>
      <c r="AM24" s="91"/>
      <c r="AN24" s="91"/>
      <c r="AO24" s="91"/>
      <c r="AP24" s="103" t="s">
        <v>54</v>
      </c>
      <c r="AQ24" s="104"/>
      <c r="AR24" s="1" t="s">
        <v>55</v>
      </c>
    </row>
    <row r="25" spans="1:44" ht="18" customHeight="1">
      <c r="A25" s="97"/>
      <c r="B25" s="98"/>
      <c r="C25" s="94" t="s">
        <v>56</v>
      </c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0" t="s">
        <v>35</v>
      </c>
      <c r="AC25" s="90"/>
      <c r="AD25" s="90"/>
      <c r="AE25" s="90"/>
      <c r="AF25" s="90"/>
      <c r="AG25" s="91">
        <v>716.9</v>
      </c>
      <c r="AH25" s="91"/>
      <c r="AI25" s="91"/>
      <c r="AJ25" s="91"/>
      <c r="AK25" s="91"/>
      <c r="AL25" s="91"/>
      <c r="AM25" s="91"/>
      <c r="AN25" s="91"/>
      <c r="AO25" s="91"/>
      <c r="AP25" s="92" t="s">
        <v>57</v>
      </c>
      <c r="AQ25" s="93"/>
      <c r="AR25" s="1" t="s">
        <v>58</v>
      </c>
    </row>
    <row r="26" spans="1:44" ht="18" customHeight="1">
      <c r="A26" s="99"/>
      <c r="B26" s="100"/>
      <c r="C26" s="105" t="s">
        <v>59</v>
      </c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6" t="s">
        <v>35</v>
      </c>
      <c r="AC26" s="106"/>
      <c r="AD26" s="106"/>
      <c r="AE26" s="106"/>
      <c r="AF26" s="106"/>
      <c r="AG26" s="91">
        <v>0</v>
      </c>
      <c r="AH26" s="91"/>
      <c r="AI26" s="91"/>
      <c r="AJ26" s="91"/>
      <c r="AK26" s="91"/>
      <c r="AL26" s="91"/>
      <c r="AM26" s="91"/>
      <c r="AN26" s="91"/>
      <c r="AO26" s="91"/>
      <c r="AP26" s="107" t="s">
        <v>60</v>
      </c>
      <c r="AQ26" s="108"/>
      <c r="AR26" s="1" t="s">
        <v>58</v>
      </c>
    </row>
    <row r="27" spans="1:44" ht="18" customHeight="1">
      <c r="A27" s="95" t="s">
        <v>61</v>
      </c>
      <c r="B27" s="96"/>
      <c r="C27" s="109" t="s">
        <v>25</v>
      </c>
      <c r="D27" s="109"/>
      <c r="E27" s="101" t="s">
        <v>62</v>
      </c>
      <c r="F27" s="101"/>
      <c r="G27" s="101"/>
      <c r="H27" s="101"/>
      <c r="I27" s="101"/>
      <c r="J27" s="101"/>
      <c r="K27" s="101"/>
      <c r="L27" s="101"/>
      <c r="M27" s="140" t="s">
        <v>19</v>
      </c>
      <c r="N27" s="140"/>
      <c r="O27" s="140"/>
      <c r="P27" s="140"/>
      <c r="Q27" s="140"/>
      <c r="R27" s="140"/>
      <c r="S27" s="140"/>
      <c r="T27" s="140"/>
      <c r="U27" s="140"/>
      <c r="V27" s="140"/>
      <c r="W27" s="140"/>
      <c r="X27" s="140"/>
      <c r="Y27" s="140"/>
      <c r="Z27" s="140"/>
      <c r="AA27" s="140"/>
      <c r="AB27" s="102" t="s">
        <v>63</v>
      </c>
      <c r="AC27" s="102"/>
      <c r="AD27" s="102"/>
      <c r="AE27" s="102"/>
      <c r="AF27" s="102"/>
      <c r="AG27" s="141">
        <v>9.9700000000000006</v>
      </c>
      <c r="AH27" s="141"/>
      <c r="AI27" s="141"/>
      <c r="AJ27" s="141"/>
      <c r="AK27" s="141"/>
      <c r="AL27" s="141"/>
      <c r="AM27" s="141"/>
      <c r="AN27" s="141"/>
      <c r="AO27" s="141"/>
      <c r="AP27" s="103" t="s">
        <v>64</v>
      </c>
      <c r="AQ27" s="104"/>
    </row>
    <row r="28" spans="1:44" ht="18" customHeight="1">
      <c r="A28" s="97"/>
      <c r="B28" s="98"/>
      <c r="C28" s="110"/>
      <c r="D28" s="110"/>
      <c r="E28" s="94"/>
      <c r="F28" s="94"/>
      <c r="G28" s="94"/>
      <c r="H28" s="94"/>
      <c r="I28" s="94"/>
      <c r="J28" s="94"/>
      <c r="K28" s="94"/>
      <c r="L28" s="94"/>
      <c r="M28" s="138" t="s">
        <v>65</v>
      </c>
      <c r="N28" s="138"/>
      <c r="O28" s="138"/>
      <c r="P28" s="138"/>
      <c r="Q28" s="138"/>
      <c r="R28" s="138"/>
      <c r="S28" s="138"/>
      <c r="T28" s="138"/>
      <c r="U28" s="138"/>
      <c r="V28" s="138"/>
      <c r="W28" s="138"/>
      <c r="X28" s="138"/>
      <c r="Y28" s="138"/>
      <c r="Z28" s="138"/>
      <c r="AA28" s="138"/>
      <c r="AB28" s="90" t="s">
        <v>63</v>
      </c>
      <c r="AC28" s="90"/>
      <c r="AD28" s="90"/>
      <c r="AE28" s="90"/>
      <c r="AF28" s="90"/>
      <c r="AG28" s="139">
        <f>AG27*1.3</f>
        <v>12.961000000000002</v>
      </c>
      <c r="AH28" s="139"/>
      <c r="AI28" s="139"/>
      <c r="AJ28" s="139"/>
      <c r="AK28" s="139"/>
      <c r="AL28" s="139"/>
      <c r="AM28" s="139"/>
      <c r="AN28" s="139"/>
      <c r="AO28" s="139"/>
      <c r="AP28" s="92" t="s">
        <v>66</v>
      </c>
      <c r="AQ28" s="93"/>
    </row>
    <row r="29" spans="1:44" ht="18" customHeight="1">
      <c r="A29" s="97"/>
      <c r="B29" s="98"/>
      <c r="C29" s="110"/>
      <c r="D29" s="110"/>
      <c r="E29" s="94"/>
      <c r="F29" s="94"/>
      <c r="G29" s="94"/>
      <c r="H29" s="94"/>
      <c r="I29" s="94"/>
      <c r="J29" s="94"/>
      <c r="K29" s="94"/>
      <c r="L29" s="94"/>
      <c r="M29" s="94" t="s">
        <v>67</v>
      </c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0" t="s">
        <v>63</v>
      </c>
      <c r="AC29" s="90"/>
      <c r="AD29" s="90"/>
      <c r="AE29" s="90"/>
      <c r="AF29" s="90"/>
      <c r="AG29" s="139">
        <v>9.2799999999999994</v>
      </c>
      <c r="AH29" s="139"/>
      <c r="AI29" s="139"/>
      <c r="AJ29" s="139"/>
      <c r="AK29" s="139"/>
      <c r="AL29" s="139"/>
      <c r="AM29" s="139"/>
      <c r="AN29" s="139"/>
      <c r="AO29" s="139"/>
      <c r="AP29" s="92" t="s">
        <v>68</v>
      </c>
      <c r="AQ29" s="93"/>
    </row>
    <row r="30" spans="1:44" s="4" customFormat="1" ht="18" customHeight="1">
      <c r="A30" s="97"/>
      <c r="B30" s="98"/>
      <c r="C30" s="110"/>
      <c r="D30" s="110"/>
      <c r="E30" s="124" t="s">
        <v>69</v>
      </c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24"/>
      <c r="V30" s="124"/>
      <c r="W30" s="124"/>
      <c r="X30" s="124"/>
      <c r="Y30" s="124"/>
      <c r="Z30" s="124"/>
      <c r="AA30" s="124"/>
      <c r="AB30" s="125" t="s">
        <v>63</v>
      </c>
      <c r="AC30" s="125"/>
      <c r="AD30" s="125"/>
      <c r="AE30" s="125"/>
      <c r="AF30" s="125"/>
      <c r="AG30" s="137">
        <v>9.76</v>
      </c>
      <c r="AH30" s="137"/>
      <c r="AI30" s="137"/>
      <c r="AJ30" s="137"/>
      <c r="AK30" s="137"/>
      <c r="AL30" s="137"/>
      <c r="AM30" s="137"/>
      <c r="AN30" s="137"/>
      <c r="AO30" s="137"/>
      <c r="AP30" s="92" t="s">
        <v>70</v>
      </c>
      <c r="AQ30" s="93"/>
    </row>
    <row r="31" spans="1:44" ht="18" customHeight="1">
      <c r="A31" s="97"/>
      <c r="B31" s="98"/>
      <c r="C31" s="94" t="s">
        <v>71</v>
      </c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0" t="s">
        <v>72</v>
      </c>
      <c r="AC31" s="90"/>
      <c r="AD31" s="90"/>
      <c r="AE31" s="90"/>
      <c r="AF31" s="90"/>
      <c r="AG31" s="136">
        <v>0</v>
      </c>
      <c r="AH31" s="136"/>
      <c r="AI31" s="136"/>
      <c r="AJ31" s="136"/>
      <c r="AK31" s="136"/>
      <c r="AL31" s="136"/>
      <c r="AM31" s="136"/>
      <c r="AN31" s="136"/>
      <c r="AO31" s="136"/>
      <c r="AP31" s="92" t="s">
        <v>73</v>
      </c>
      <c r="AQ31" s="93"/>
    </row>
    <row r="32" spans="1:44" ht="18" customHeight="1">
      <c r="A32" s="97"/>
      <c r="B32" s="98"/>
      <c r="C32" s="94" t="s">
        <v>74</v>
      </c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0" t="s">
        <v>72</v>
      </c>
      <c r="AC32" s="90"/>
      <c r="AD32" s="90"/>
      <c r="AE32" s="90"/>
      <c r="AF32" s="90"/>
      <c r="AG32" s="136">
        <v>1.36</v>
      </c>
      <c r="AH32" s="136"/>
      <c r="AI32" s="136"/>
      <c r="AJ32" s="136"/>
      <c r="AK32" s="136"/>
      <c r="AL32" s="136"/>
      <c r="AM32" s="136"/>
      <c r="AN32" s="136"/>
      <c r="AO32" s="136"/>
      <c r="AP32" s="92" t="s">
        <v>75</v>
      </c>
      <c r="AQ32" s="93"/>
    </row>
    <row r="33" spans="1:48" ht="18" customHeight="1">
      <c r="A33" s="99"/>
      <c r="B33" s="100"/>
      <c r="C33" s="105" t="s">
        <v>76</v>
      </c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05"/>
      <c r="AA33" s="105"/>
      <c r="AB33" s="106" t="s">
        <v>72</v>
      </c>
      <c r="AC33" s="106"/>
      <c r="AD33" s="106"/>
      <c r="AE33" s="106"/>
      <c r="AF33" s="106"/>
      <c r="AG33" s="136">
        <v>0</v>
      </c>
      <c r="AH33" s="136"/>
      <c r="AI33" s="136"/>
      <c r="AJ33" s="136"/>
      <c r="AK33" s="136"/>
      <c r="AL33" s="136"/>
      <c r="AM33" s="136"/>
      <c r="AN33" s="136"/>
      <c r="AO33" s="136"/>
      <c r="AP33" s="107" t="s">
        <v>77</v>
      </c>
      <c r="AQ33" s="108"/>
    </row>
    <row r="34" spans="1:48" ht="18" customHeight="1">
      <c r="A34" s="144" t="s">
        <v>78</v>
      </c>
      <c r="B34" s="101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101"/>
      <c r="Q34" s="101"/>
      <c r="R34" s="101"/>
      <c r="S34" s="101"/>
      <c r="T34" s="101"/>
      <c r="U34" s="101"/>
      <c r="V34" s="101"/>
      <c r="W34" s="101"/>
      <c r="X34" s="101"/>
      <c r="Y34" s="101"/>
      <c r="Z34" s="101"/>
      <c r="AA34" s="101"/>
      <c r="AB34" s="102" t="s">
        <v>35</v>
      </c>
      <c r="AC34" s="102"/>
      <c r="AD34" s="102"/>
      <c r="AE34" s="102"/>
      <c r="AF34" s="102"/>
      <c r="AG34" s="146">
        <f>ROUND(AG14*AG27+AG15*AG28+AG16*AG29+AG17*AG30+AG24*AG31+AG25*AG32+AG26*AG33,1)</f>
        <v>2954.6</v>
      </c>
      <c r="AH34" s="146"/>
      <c r="AI34" s="146"/>
      <c r="AJ34" s="146"/>
      <c r="AK34" s="146"/>
      <c r="AL34" s="146"/>
      <c r="AM34" s="146"/>
      <c r="AN34" s="146"/>
      <c r="AO34" s="146"/>
      <c r="AP34" s="103" t="s">
        <v>79</v>
      </c>
      <c r="AQ34" s="104"/>
    </row>
    <row r="35" spans="1:48" ht="18" customHeight="1">
      <c r="A35" s="145"/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0" t="s">
        <v>43</v>
      </c>
      <c r="AC35" s="90"/>
      <c r="AD35" s="90"/>
      <c r="AE35" s="90"/>
      <c r="AF35" s="90"/>
      <c r="AG35" s="115">
        <f>ROUND(AG34*0.0258,1)</f>
        <v>76.2</v>
      </c>
      <c r="AH35" s="115"/>
      <c r="AI35" s="115"/>
      <c r="AJ35" s="115"/>
      <c r="AK35" s="115"/>
      <c r="AL35" s="115"/>
      <c r="AM35" s="115"/>
      <c r="AN35" s="115"/>
      <c r="AO35" s="115"/>
      <c r="AP35" s="92" t="s">
        <v>80</v>
      </c>
      <c r="AQ35" s="93"/>
    </row>
    <row r="36" spans="1:48" ht="18" customHeight="1">
      <c r="A36" s="142" t="s">
        <v>81</v>
      </c>
      <c r="B36" s="143"/>
      <c r="C36" s="143"/>
      <c r="D36" s="143"/>
      <c r="E36" s="143"/>
      <c r="F36" s="143"/>
      <c r="G36" s="143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3"/>
      <c r="S36" s="143"/>
      <c r="T36" s="143"/>
      <c r="U36" s="143"/>
      <c r="V36" s="143"/>
      <c r="W36" s="143"/>
      <c r="X36" s="143"/>
      <c r="Y36" s="143"/>
      <c r="Z36" s="143"/>
      <c r="AA36" s="143"/>
      <c r="AB36" s="90" t="s">
        <v>35</v>
      </c>
      <c r="AC36" s="90"/>
      <c r="AD36" s="90"/>
      <c r="AE36" s="90"/>
      <c r="AF36" s="90"/>
      <c r="AG36" s="115">
        <f>AG34-AG20</f>
        <v>806.29999999999973</v>
      </c>
      <c r="AH36" s="115"/>
      <c r="AI36" s="115"/>
      <c r="AJ36" s="115"/>
      <c r="AK36" s="115"/>
      <c r="AL36" s="115"/>
      <c r="AM36" s="115"/>
      <c r="AN36" s="115"/>
      <c r="AO36" s="115"/>
      <c r="AP36" s="92" t="s">
        <v>82</v>
      </c>
      <c r="AQ36" s="93"/>
    </row>
    <row r="37" spans="1:48" ht="18" customHeight="1">
      <c r="A37" s="142"/>
      <c r="B37" s="143"/>
      <c r="C37" s="143"/>
      <c r="D37" s="143"/>
      <c r="E37" s="143"/>
      <c r="F37" s="143"/>
      <c r="G37" s="143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3"/>
      <c r="S37" s="143"/>
      <c r="T37" s="143"/>
      <c r="U37" s="143"/>
      <c r="V37" s="143"/>
      <c r="W37" s="143"/>
      <c r="X37" s="143"/>
      <c r="Y37" s="143"/>
      <c r="Z37" s="143"/>
      <c r="AA37" s="143"/>
      <c r="AB37" s="90" t="s">
        <v>43</v>
      </c>
      <c r="AC37" s="90"/>
      <c r="AD37" s="90"/>
      <c r="AE37" s="90"/>
      <c r="AF37" s="90"/>
      <c r="AG37" s="115">
        <f>AG35-AG21</f>
        <v>20.800000000000004</v>
      </c>
      <c r="AH37" s="115"/>
      <c r="AI37" s="115"/>
      <c r="AJ37" s="115"/>
      <c r="AK37" s="115"/>
      <c r="AL37" s="115"/>
      <c r="AM37" s="115"/>
      <c r="AN37" s="115"/>
      <c r="AO37" s="115"/>
      <c r="AP37" s="92" t="s">
        <v>83</v>
      </c>
      <c r="AQ37" s="93"/>
    </row>
    <row r="38" spans="1:48" ht="18" customHeight="1">
      <c r="A38" s="145" t="s">
        <v>84</v>
      </c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0" t="s">
        <v>85</v>
      </c>
      <c r="AC38" s="90"/>
      <c r="AD38" s="90"/>
      <c r="AE38" s="90"/>
      <c r="AF38" s="90"/>
      <c r="AG38" s="115">
        <f>IF(AG35=0,0,ROUNDDOWN(AG37/AG35*100,1))</f>
        <v>27.2</v>
      </c>
      <c r="AH38" s="115"/>
      <c r="AI38" s="115"/>
      <c r="AJ38" s="115"/>
      <c r="AK38" s="115"/>
      <c r="AL38" s="115"/>
      <c r="AM38" s="115"/>
      <c r="AN38" s="115"/>
      <c r="AO38" s="115"/>
      <c r="AP38" s="92" t="s">
        <v>86</v>
      </c>
      <c r="AQ38" s="93"/>
    </row>
    <row r="39" spans="1:48" ht="18" customHeight="1">
      <c r="A39" s="142" t="s">
        <v>87</v>
      </c>
      <c r="B39" s="143"/>
      <c r="C39" s="143"/>
      <c r="D39" s="143"/>
      <c r="E39" s="143"/>
      <c r="F39" s="143"/>
      <c r="G39" s="143"/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143"/>
      <c r="S39" s="143"/>
      <c r="T39" s="143"/>
      <c r="U39" s="143"/>
      <c r="V39" s="143"/>
      <c r="W39" s="143"/>
      <c r="X39" s="143"/>
      <c r="Y39" s="143"/>
      <c r="Z39" s="143"/>
      <c r="AA39" s="143"/>
      <c r="AB39" s="120" t="s">
        <v>50</v>
      </c>
      <c r="AC39" s="120"/>
      <c r="AD39" s="120"/>
      <c r="AE39" s="120"/>
      <c r="AF39" s="120"/>
      <c r="AG39" s="115">
        <f>ROUND(AG13*0.65+(AG24*AG31+AG25*AG32+AG26*AG33)*0.0136*44/12,1)</f>
        <v>159.1</v>
      </c>
      <c r="AH39" s="115"/>
      <c r="AI39" s="115"/>
      <c r="AJ39" s="115"/>
      <c r="AK39" s="115"/>
      <c r="AL39" s="115"/>
      <c r="AM39" s="115"/>
      <c r="AN39" s="115"/>
      <c r="AO39" s="115"/>
      <c r="AP39" s="92" t="s">
        <v>88</v>
      </c>
      <c r="AQ39" s="93"/>
    </row>
    <row r="40" spans="1:48" ht="18" customHeight="1">
      <c r="A40" s="142" t="s">
        <v>166</v>
      </c>
      <c r="B40" s="143"/>
      <c r="C40" s="143"/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143"/>
      <c r="O40" s="143"/>
      <c r="P40" s="143"/>
      <c r="Q40" s="143"/>
      <c r="R40" s="143"/>
      <c r="S40" s="143"/>
      <c r="T40" s="143"/>
      <c r="U40" s="143"/>
      <c r="V40" s="143"/>
      <c r="W40" s="143"/>
      <c r="X40" s="143"/>
      <c r="Y40" s="143"/>
      <c r="Z40" s="143"/>
      <c r="AA40" s="143"/>
      <c r="AB40" s="147" t="s">
        <v>89</v>
      </c>
      <c r="AC40" s="147"/>
      <c r="AD40" s="147"/>
      <c r="AE40" s="147"/>
      <c r="AF40" s="147"/>
      <c r="AG40" s="115">
        <f>AG39-AG23</f>
        <v>52.099999999999994</v>
      </c>
      <c r="AH40" s="115"/>
      <c r="AI40" s="115"/>
      <c r="AJ40" s="115"/>
      <c r="AK40" s="115"/>
      <c r="AL40" s="115"/>
      <c r="AM40" s="115"/>
      <c r="AN40" s="115"/>
      <c r="AO40" s="115"/>
      <c r="AP40" s="92" t="s">
        <v>90</v>
      </c>
      <c r="AQ40" s="93"/>
    </row>
    <row r="41" spans="1:48" ht="18" customHeight="1">
      <c r="A41" s="142" t="s">
        <v>167</v>
      </c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  <c r="O41" s="143"/>
      <c r="P41" s="143"/>
      <c r="Q41" s="143"/>
      <c r="R41" s="143"/>
      <c r="S41" s="143"/>
      <c r="T41" s="143"/>
      <c r="U41" s="143"/>
      <c r="V41" s="143"/>
      <c r="W41" s="143"/>
      <c r="X41" s="143"/>
      <c r="Y41" s="143"/>
      <c r="Z41" s="143"/>
      <c r="AA41" s="143"/>
      <c r="AB41" s="90" t="s">
        <v>85</v>
      </c>
      <c r="AC41" s="90"/>
      <c r="AD41" s="90"/>
      <c r="AE41" s="90"/>
      <c r="AF41" s="90"/>
      <c r="AG41" s="115">
        <f>IF(AG39=0,0,ROUNDDOWN(AG40/AG39*100,1))</f>
        <v>32.700000000000003</v>
      </c>
      <c r="AH41" s="115"/>
      <c r="AI41" s="115"/>
      <c r="AJ41" s="115"/>
      <c r="AK41" s="115"/>
      <c r="AL41" s="115"/>
      <c r="AM41" s="115"/>
      <c r="AN41" s="115"/>
      <c r="AO41" s="115"/>
      <c r="AP41" s="92" t="s">
        <v>91</v>
      </c>
      <c r="AQ41" s="93"/>
    </row>
    <row r="42" spans="1:48" ht="18" customHeight="1">
      <c r="A42" s="142" t="s">
        <v>92</v>
      </c>
      <c r="B42" s="143"/>
      <c r="C42" s="143"/>
      <c r="D42" s="143"/>
      <c r="E42" s="143"/>
      <c r="F42" s="143"/>
      <c r="G42" s="143"/>
      <c r="H42" s="143"/>
      <c r="I42" s="143"/>
      <c r="J42" s="143"/>
      <c r="K42" s="143"/>
      <c r="L42" s="143"/>
      <c r="M42" s="143"/>
      <c r="N42" s="143"/>
      <c r="O42" s="143"/>
      <c r="P42" s="143"/>
      <c r="Q42" s="143"/>
      <c r="R42" s="143"/>
      <c r="S42" s="143"/>
      <c r="T42" s="143"/>
      <c r="U42" s="143"/>
      <c r="V42" s="143"/>
      <c r="W42" s="143"/>
      <c r="X42" s="143"/>
      <c r="Y42" s="143"/>
      <c r="Z42" s="143"/>
      <c r="AA42" s="143"/>
      <c r="AB42" s="120" t="s">
        <v>93</v>
      </c>
      <c r="AC42" s="120"/>
      <c r="AD42" s="120"/>
      <c r="AE42" s="120"/>
      <c r="AF42" s="120"/>
      <c r="AG42" s="115">
        <f>IF(AG43="",0,ROUNDDOWN(AG43/1000/AG4,1))</f>
        <v>484.2</v>
      </c>
      <c r="AH42" s="115"/>
      <c r="AI42" s="115"/>
      <c r="AJ42" s="115"/>
      <c r="AK42" s="115"/>
      <c r="AL42" s="115"/>
      <c r="AM42" s="115"/>
      <c r="AN42" s="115"/>
      <c r="AO42" s="115"/>
      <c r="AP42" s="92" t="s">
        <v>94</v>
      </c>
      <c r="AQ42" s="93"/>
    </row>
    <row r="43" spans="1:48" ht="18" customHeight="1">
      <c r="A43" s="149" t="s">
        <v>95</v>
      </c>
      <c r="B43" s="150"/>
      <c r="C43" s="150"/>
      <c r="D43" s="150"/>
      <c r="E43" s="150"/>
      <c r="F43" s="150"/>
      <c r="G43" s="150"/>
      <c r="H43" s="150"/>
      <c r="I43" s="150"/>
      <c r="J43" s="150"/>
      <c r="K43" s="150"/>
      <c r="L43" s="150"/>
      <c r="M43" s="150"/>
      <c r="N43" s="150"/>
      <c r="O43" s="150"/>
      <c r="P43" s="150"/>
      <c r="Q43" s="150"/>
      <c r="R43" s="150"/>
      <c r="S43" s="150"/>
      <c r="T43" s="150"/>
      <c r="U43" s="150"/>
      <c r="V43" s="150"/>
      <c r="W43" s="150"/>
      <c r="X43" s="150"/>
      <c r="Y43" s="150"/>
      <c r="Z43" s="150"/>
      <c r="AA43" s="150"/>
      <c r="AB43" s="134" t="s">
        <v>96</v>
      </c>
      <c r="AC43" s="134"/>
      <c r="AD43" s="134"/>
      <c r="AE43" s="134"/>
      <c r="AF43" s="134"/>
      <c r="AG43" s="151">
        <v>33900000</v>
      </c>
      <c r="AH43" s="151"/>
      <c r="AI43" s="151"/>
      <c r="AJ43" s="151"/>
      <c r="AK43" s="151"/>
      <c r="AL43" s="151"/>
      <c r="AM43" s="151"/>
      <c r="AN43" s="151"/>
      <c r="AO43" s="151"/>
      <c r="AP43" s="107" t="s">
        <v>97</v>
      </c>
      <c r="AQ43" s="108"/>
    </row>
    <row r="44" spans="1:48" ht="18" customHeight="1">
      <c r="A44" s="148" t="s">
        <v>165</v>
      </c>
      <c r="B44" s="148"/>
      <c r="C44" s="148"/>
      <c r="D44" s="148"/>
      <c r="E44" s="148"/>
      <c r="F44" s="148"/>
      <c r="G44" s="148"/>
      <c r="H44" s="148"/>
      <c r="I44" s="148"/>
      <c r="J44" s="148"/>
      <c r="K44" s="148"/>
      <c r="L44" s="148"/>
      <c r="M44" s="148"/>
      <c r="N44" s="148"/>
      <c r="O44" s="148"/>
      <c r="P44" s="148"/>
      <c r="Q44" s="148"/>
      <c r="R44" s="148"/>
      <c r="S44" s="148"/>
      <c r="T44" s="148"/>
      <c r="U44" s="148"/>
      <c r="V44" s="148"/>
      <c r="W44" s="148"/>
      <c r="X44" s="148"/>
      <c r="Y44" s="148"/>
      <c r="Z44" s="148"/>
      <c r="AA44" s="148"/>
      <c r="AB44" s="148"/>
      <c r="AC44" s="148"/>
      <c r="AD44" s="148"/>
      <c r="AE44" s="148"/>
      <c r="AF44" s="148"/>
      <c r="AG44" s="148"/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T44" s="5"/>
      <c r="AU44" s="5"/>
      <c r="AV44" s="5"/>
    </row>
    <row r="45" spans="1:48" ht="18" customHeight="1">
      <c r="A45" s="148" t="s">
        <v>168</v>
      </c>
      <c r="B45" s="148"/>
      <c r="C45" s="148"/>
      <c r="D45" s="148"/>
      <c r="E45" s="148"/>
      <c r="F45" s="148"/>
      <c r="G45" s="148"/>
      <c r="H45" s="148"/>
      <c r="I45" s="148"/>
      <c r="J45" s="148"/>
      <c r="K45" s="148"/>
      <c r="L45" s="148"/>
      <c r="M45" s="148"/>
      <c r="N45" s="148"/>
      <c r="O45" s="148"/>
      <c r="P45" s="148"/>
      <c r="Q45" s="148"/>
      <c r="R45" s="148"/>
      <c r="S45" s="148"/>
      <c r="T45" s="148"/>
      <c r="U45" s="148"/>
      <c r="V45" s="148"/>
      <c r="W45" s="148"/>
      <c r="X45" s="148"/>
      <c r="Y45" s="148"/>
      <c r="Z45" s="148"/>
      <c r="AA45" s="148"/>
      <c r="AB45" s="148"/>
      <c r="AC45" s="148"/>
      <c r="AD45" s="148"/>
      <c r="AE45" s="148"/>
      <c r="AF45" s="148"/>
      <c r="AG45" s="148"/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</row>
  </sheetData>
  <sheetProtection algorithmName="SHA-512" hashValue="dccuaNBwnS9y/eR8M9rSxNRvJTDqSpmPuzu2d1cq9E6m0LtHItdFLEwezmuwt1aXR7+kBRJRsLcksKLSXO7Q4A==" saltValue="PEEzDkju32QQday7g/Oxkg==" spinCount="100000" sheet="1" objects="1" scenarios="1"/>
  <mergeCells count="174">
    <mergeCell ref="A44:AQ44"/>
    <mergeCell ref="A45:AQ45"/>
    <mergeCell ref="A42:AA42"/>
    <mergeCell ref="AB42:AF42"/>
    <mergeCell ref="AG42:AO42"/>
    <mergeCell ref="AP42:AQ42"/>
    <mergeCell ref="A43:AA43"/>
    <mergeCell ref="AB43:AF43"/>
    <mergeCell ref="AG43:AO43"/>
    <mergeCell ref="AP43:AQ43"/>
    <mergeCell ref="A40:AA40"/>
    <mergeCell ref="AB40:AF40"/>
    <mergeCell ref="AG40:AO40"/>
    <mergeCell ref="AP40:AQ40"/>
    <mergeCell ref="A41:AA41"/>
    <mergeCell ref="AB41:AF41"/>
    <mergeCell ref="AG41:AO41"/>
    <mergeCell ref="AP41:AQ41"/>
    <mergeCell ref="A38:AA38"/>
    <mergeCell ref="AB38:AF38"/>
    <mergeCell ref="AG38:AO38"/>
    <mergeCell ref="AP38:AQ38"/>
    <mergeCell ref="A39:AA39"/>
    <mergeCell ref="AB39:AF39"/>
    <mergeCell ref="AG39:AO39"/>
    <mergeCell ref="AP39:AQ39"/>
    <mergeCell ref="A36:AA37"/>
    <mergeCell ref="AB36:AF36"/>
    <mergeCell ref="AG36:AO36"/>
    <mergeCell ref="AP36:AQ36"/>
    <mergeCell ref="AB37:AF37"/>
    <mergeCell ref="AG37:AO37"/>
    <mergeCell ref="AP37:AQ37"/>
    <mergeCell ref="AB33:AF33"/>
    <mergeCell ref="AG33:AO33"/>
    <mergeCell ref="AP33:AQ33"/>
    <mergeCell ref="A34:AA35"/>
    <mergeCell ref="AB34:AF34"/>
    <mergeCell ref="AG34:AO34"/>
    <mergeCell ref="AP34:AQ34"/>
    <mergeCell ref="AB35:AF35"/>
    <mergeCell ref="AG35:AO35"/>
    <mergeCell ref="AP35:AQ35"/>
    <mergeCell ref="A27:B33"/>
    <mergeCell ref="C33:AA33"/>
    <mergeCell ref="AP30:AQ30"/>
    <mergeCell ref="C31:AA31"/>
    <mergeCell ref="AB31:AF31"/>
    <mergeCell ref="AG31:AO31"/>
    <mergeCell ref="AP31:AQ31"/>
    <mergeCell ref="C32:AA32"/>
    <mergeCell ref="AB32:AF32"/>
    <mergeCell ref="AG32:AO32"/>
    <mergeCell ref="AP32:AQ32"/>
    <mergeCell ref="C27:D30"/>
    <mergeCell ref="E27:L29"/>
    <mergeCell ref="E30:AA30"/>
    <mergeCell ref="AB30:AF30"/>
    <mergeCell ref="AG30:AO30"/>
    <mergeCell ref="AP27:AQ27"/>
    <mergeCell ref="M28:AA28"/>
    <mergeCell ref="AB28:AF28"/>
    <mergeCell ref="AG28:AO28"/>
    <mergeCell ref="AP28:AQ28"/>
    <mergeCell ref="M29:AA29"/>
    <mergeCell ref="AB29:AF29"/>
    <mergeCell ref="AG29:AO29"/>
    <mergeCell ref="AP29:AQ29"/>
    <mergeCell ref="M27:AA27"/>
    <mergeCell ref="AB27:AF27"/>
    <mergeCell ref="AG27:AO27"/>
    <mergeCell ref="AG25:AO25"/>
    <mergeCell ref="AP25:AQ25"/>
    <mergeCell ref="C26:AA26"/>
    <mergeCell ref="AB26:AF26"/>
    <mergeCell ref="AG26:AO26"/>
    <mergeCell ref="AP26:AQ26"/>
    <mergeCell ref="C23:AA23"/>
    <mergeCell ref="AB23:AF23"/>
    <mergeCell ref="AG23:AO23"/>
    <mergeCell ref="AP23:AQ23"/>
    <mergeCell ref="M14:AA14"/>
    <mergeCell ref="A24:B26"/>
    <mergeCell ref="C24:AA24"/>
    <mergeCell ref="AB24:AF24"/>
    <mergeCell ref="AG24:AO24"/>
    <mergeCell ref="AP24:AQ24"/>
    <mergeCell ref="C25:AA25"/>
    <mergeCell ref="AP21:AQ21"/>
    <mergeCell ref="I22:M22"/>
    <mergeCell ref="N22:AA22"/>
    <mergeCell ref="AB22:AF22"/>
    <mergeCell ref="AG22:AO22"/>
    <mergeCell ref="AP22:AQ22"/>
    <mergeCell ref="C20:H22"/>
    <mergeCell ref="I20:M20"/>
    <mergeCell ref="N20:AA20"/>
    <mergeCell ref="AB20:AF20"/>
    <mergeCell ref="AG20:AO20"/>
    <mergeCell ref="AP20:AQ20"/>
    <mergeCell ref="I21:M21"/>
    <mergeCell ref="N21:AA21"/>
    <mergeCell ref="AB21:AF21"/>
    <mergeCell ref="AG21:AO21"/>
    <mergeCell ref="AB25:AF25"/>
    <mergeCell ref="AB11:AF11"/>
    <mergeCell ref="AG11:AO11"/>
    <mergeCell ref="AP11:AQ11"/>
    <mergeCell ref="M12:AA12"/>
    <mergeCell ref="C18:AA18"/>
    <mergeCell ref="AB18:AF18"/>
    <mergeCell ref="AG18:AO18"/>
    <mergeCell ref="AP18:AQ18"/>
    <mergeCell ref="C19:AA19"/>
    <mergeCell ref="AB19:AF19"/>
    <mergeCell ref="AG19:AO19"/>
    <mergeCell ref="AP19:AQ19"/>
    <mergeCell ref="M16:AA16"/>
    <mergeCell ref="AB16:AF16"/>
    <mergeCell ref="AG16:AO16"/>
    <mergeCell ref="AP16:AQ16"/>
    <mergeCell ref="E17:AA17"/>
    <mergeCell ref="AB17:AF17"/>
    <mergeCell ref="AG17:AO17"/>
    <mergeCell ref="AP17:AQ17"/>
    <mergeCell ref="C13:D17"/>
    <mergeCell ref="AG13:AO13"/>
    <mergeCell ref="AP13:AQ13"/>
    <mergeCell ref="E14:L16"/>
    <mergeCell ref="A9:B23"/>
    <mergeCell ref="C9:D12"/>
    <mergeCell ref="E9:AA9"/>
    <mergeCell ref="AB9:AF9"/>
    <mergeCell ref="AG9:AO9"/>
    <mergeCell ref="AP9:AQ9"/>
    <mergeCell ref="AB14:AF14"/>
    <mergeCell ref="AG14:AO14"/>
    <mergeCell ref="AP14:AQ14"/>
    <mergeCell ref="M15:AA15"/>
    <mergeCell ref="AB15:AF15"/>
    <mergeCell ref="AG15:AO15"/>
    <mergeCell ref="AP15:AQ15"/>
    <mergeCell ref="AB12:AF12"/>
    <mergeCell ref="AG12:AO12"/>
    <mergeCell ref="AP12:AQ12"/>
    <mergeCell ref="E13:AA13"/>
    <mergeCell ref="AB13:AF13"/>
    <mergeCell ref="E10:L12"/>
    <mergeCell ref="M10:AA10"/>
    <mergeCell ref="AB10:AF10"/>
    <mergeCell ref="AG10:AO10"/>
    <mergeCell ref="AP10:AQ10"/>
    <mergeCell ref="M11:AA11"/>
    <mergeCell ref="AB6:AF6"/>
    <mergeCell ref="AG6:AO6"/>
    <mergeCell ref="AP6:AQ6"/>
    <mergeCell ref="C7:AA7"/>
    <mergeCell ref="AB7:AF7"/>
    <mergeCell ref="AG7:AO7"/>
    <mergeCell ref="AP7:AQ7"/>
    <mergeCell ref="A4:B8"/>
    <mergeCell ref="C4:AA4"/>
    <mergeCell ref="AB4:AF4"/>
    <mergeCell ref="AG4:AO4"/>
    <mergeCell ref="AP4:AQ4"/>
    <mergeCell ref="C5:AA5"/>
    <mergeCell ref="AB5:AF5"/>
    <mergeCell ref="AG5:AO5"/>
    <mergeCell ref="AP5:AQ5"/>
    <mergeCell ref="C6:AA6"/>
    <mergeCell ref="C8:AA8"/>
    <mergeCell ref="AB8:AF8"/>
    <mergeCell ref="AG8:AO8"/>
    <mergeCell ref="AP8:AQ8"/>
  </mergeCells>
  <phoneticPr fontId="3"/>
  <pageMargins left="0.7" right="0.7" top="0.75" bottom="0.75" header="0.3" footer="0.3"/>
  <pageSetup paperSize="9" scale="88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47995-81E8-4BDE-9319-57F226C81685}">
  <sheetPr>
    <pageSetUpPr fitToPage="1"/>
  </sheetPr>
  <dimension ref="A1:AV45"/>
  <sheetViews>
    <sheetView view="pageBreakPreview" zoomScaleNormal="100" zoomScaleSheetLayoutView="100" zoomScalePageLayoutView="85" workbookViewId="0">
      <selection activeCell="A41" sqref="A41:AA41"/>
    </sheetView>
  </sheetViews>
  <sheetFormatPr defaultColWidth="8.25" defaultRowHeight="13"/>
  <cols>
    <col min="1" max="38" width="1.83203125" style="1" customWidth="1"/>
    <col min="39" max="39" width="2.5" style="1" customWidth="1"/>
    <col min="40" max="43" width="1.83203125" style="1" customWidth="1"/>
    <col min="44" max="44" width="4.6640625" style="1" customWidth="1"/>
    <col min="45" max="45" width="5.58203125" style="1" customWidth="1"/>
    <col min="46" max="16384" width="8.25" style="1"/>
  </cols>
  <sheetData>
    <row r="1" spans="1:43">
      <c r="A1" s="1" t="s">
        <v>0</v>
      </c>
    </row>
    <row r="2" spans="1:43" ht="17.2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</row>
    <row r="3" spans="1:43" ht="19.5" customHeight="1">
      <c r="A3" s="2"/>
      <c r="B3" s="3"/>
      <c r="D3" s="2"/>
      <c r="E3" s="2"/>
      <c r="F3" s="2"/>
      <c r="G3" s="2"/>
      <c r="H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43" ht="19.5" customHeight="1">
      <c r="A4" s="95" t="s">
        <v>2</v>
      </c>
      <c r="B4" s="96"/>
      <c r="C4" s="101" t="s">
        <v>3</v>
      </c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2" t="s">
        <v>4</v>
      </c>
      <c r="AC4" s="102"/>
      <c r="AD4" s="102"/>
      <c r="AE4" s="102"/>
      <c r="AF4" s="102"/>
      <c r="AG4" s="91"/>
      <c r="AH4" s="91"/>
      <c r="AI4" s="91"/>
      <c r="AJ4" s="91"/>
      <c r="AK4" s="91"/>
      <c r="AL4" s="91"/>
      <c r="AM4" s="91"/>
      <c r="AN4" s="91"/>
      <c r="AO4" s="91"/>
      <c r="AP4" s="103" t="s">
        <v>5</v>
      </c>
      <c r="AQ4" s="104"/>
    </row>
    <row r="5" spans="1:43" ht="19.5" customHeight="1">
      <c r="A5" s="97"/>
      <c r="B5" s="98"/>
      <c r="C5" s="94" t="s">
        <v>6</v>
      </c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0" t="s">
        <v>4</v>
      </c>
      <c r="AC5" s="90"/>
      <c r="AD5" s="90"/>
      <c r="AE5" s="90"/>
      <c r="AF5" s="90"/>
      <c r="AG5" s="117"/>
      <c r="AH5" s="117"/>
      <c r="AI5" s="117"/>
      <c r="AJ5" s="117"/>
      <c r="AK5" s="117"/>
      <c r="AL5" s="117"/>
      <c r="AM5" s="117"/>
      <c r="AN5" s="117"/>
      <c r="AO5" s="117"/>
      <c r="AP5" s="92" t="s">
        <v>7</v>
      </c>
      <c r="AQ5" s="93"/>
    </row>
    <row r="6" spans="1:43" ht="18" customHeight="1">
      <c r="A6" s="97"/>
      <c r="B6" s="98"/>
      <c r="C6" s="94" t="s">
        <v>8</v>
      </c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0" t="s">
        <v>4</v>
      </c>
      <c r="AC6" s="90"/>
      <c r="AD6" s="90"/>
      <c r="AE6" s="90"/>
      <c r="AF6" s="90"/>
      <c r="AG6" s="117"/>
      <c r="AH6" s="117"/>
      <c r="AI6" s="117"/>
      <c r="AJ6" s="117"/>
      <c r="AK6" s="117"/>
      <c r="AL6" s="117"/>
      <c r="AM6" s="117"/>
      <c r="AN6" s="117"/>
      <c r="AO6" s="117"/>
      <c r="AP6" s="92" t="s">
        <v>9</v>
      </c>
      <c r="AQ6" s="93"/>
    </row>
    <row r="7" spans="1:43" ht="18" customHeight="1">
      <c r="A7" s="97"/>
      <c r="B7" s="98"/>
      <c r="C7" s="94" t="s">
        <v>10</v>
      </c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0" t="s">
        <v>4</v>
      </c>
      <c r="AC7" s="90"/>
      <c r="AD7" s="90"/>
      <c r="AE7" s="90"/>
      <c r="AF7" s="90"/>
      <c r="AG7" s="117"/>
      <c r="AH7" s="117"/>
      <c r="AI7" s="117"/>
      <c r="AJ7" s="117"/>
      <c r="AK7" s="117"/>
      <c r="AL7" s="117"/>
      <c r="AM7" s="117"/>
      <c r="AN7" s="117"/>
      <c r="AO7" s="117"/>
      <c r="AP7" s="92" t="s">
        <v>11</v>
      </c>
      <c r="AQ7" s="93"/>
    </row>
    <row r="8" spans="1:43" ht="18" customHeight="1">
      <c r="A8" s="99"/>
      <c r="B8" s="100"/>
      <c r="C8" s="105" t="s">
        <v>12</v>
      </c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6" t="s">
        <v>4</v>
      </c>
      <c r="AC8" s="106"/>
      <c r="AD8" s="106"/>
      <c r="AE8" s="106"/>
      <c r="AF8" s="106"/>
      <c r="AG8" s="152"/>
      <c r="AH8" s="152"/>
      <c r="AI8" s="152"/>
      <c r="AJ8" s="152"/>
      <c r="AK8" s="152"/>
      <c r="AL8" s="152"/>
      <c r="AM8" s="152"/>
      <c r="AN8" s="152"/>
      <c r="AO8" s="152"/>
      <c r="AP8" s="107" t="s">
        <v>13</v>
      </c>
      <c r="AQ8" s="108"/>
    </row>
    <row r="9" spans="1:43" ht="18" customHeight="1">
      <c r="A9" s="95" t="s">
        <v>14</v>
      </c>
      <c r="B9" s="96"/>
      <c r="C9" s="109" t="s">
        <v>15</v>
      </c>
      <c r="D9" s="109"/>
      <c r="E9" s="101" t="s">
        <v>16</v>
      </c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01"/>
      <c r="Z9" s="101"/>
      <c r="AA9" s="101"/>
      <c r="AB9" s="111" t="s">
        <v>17</v>
      </c>
      <c r="AC9" s="111"/>
      <c r="AD9" s="111"/>
      <c r="AE9" s="111"/>
      <c r="AF9" s="111"/>
      <c r="AG9" s="112">
        <f>AG10+AG11+AG12</f>
        <v>0</v>
      </c>
      <c r="AH9" s="112"/>
      <c r="AI9" s="112"/>
      <c r="AJ9" s="112"/>
      <c r="AK9" s="112"/>
      <c r="AL9" s="112"/>
      <c r="AM9" s="112"/>
      <c r="AN9" s="112"/>
      <c r="AO9" s="112"/>
      <c r="AP9" s="113" t="s">
        <v>18</v>
      </c>
      <c r="AQ9" s="114"/>
    </row>
    <row r="10" spans="1:43" ht="18" customHeight="1">
      <c r="A10" s="97"/>
      <c r="B10" s="98"/>
      <c r="C10" s="110"/>
      <c r="D10" s="110"/>
      <c r="E10" s="94" t="s">
        <v>15</v>
      </c>
      <c r="F10" s="94"/>
      <c r="G10" s="94"/>
      <c r="H10" s="94"/>
      <c r="I10" s="94"/>
      <c r="J10" s="94"/>
      <c r="K10" s="94"/>
      <c r="L10" s="94"/>
      <c r="M10" s="118" t="s">
        <v>19</v>
      </c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90" t="s">
        <v>17</v>
      </c>
      <c r="AC10" s="90"/>
      <c r="AD10" s="90"/>
      <c r="AE10" s="90"/>
      <c r="AF10" s="90"/>
      <c r="AG10" s="117"/>
      <c r="AH10" s="117"/>
      <c r="AI10" s="117"/>
      <c r="AJ10" s="117"/>
      <c r="AK10" s="117"/>
      <c r="AL10" s="117"/>
      <c r="AM10" s="117"/>
      <c r="AN10" s="117"/>
      <c r="AO10" s="117"/>
      <c r="AP10" s="92" t="s">
        <v>20</v>
      </c>
      <c r="AQ10" s="93"/>
    </row>
    <row r="11" spans="1:43" ht="18" customHeight="1">
      <c r="A11" s="97"/>
      <c r="B11" s="98"/>
      <c r="C11" s="110"/>
      <c r="D11" s="110"/>
      <c r="E11" s="94"/>
      <c r="F11" s="94"/>
      <c r="G11" s="94"/>
      <c r="H11" s="94"/>
      <c r="I11" s="94"/>
      <c r="J11" s="94"/>
      <c r="K11" s="94"/>
      <c r="L11" s="94"/>
      <c r="M11" s="116" t="s">
        <v>21</v>
      </c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90" t="s">
        <v>17</v>
      </c>
      <c r="AC11" s="90"/>
      <c r="AD11" s="90"/>
      <c r="AE11" s="90"/>
      <c r="AF11" s="90"/>
      <c r="AG11" s="117"/>
      <c r="AH11" s="117"/>
      <c r="AI11" s="117"/>
      <c r="AJ11" s="117"/>
      <c r="AK11" s="117"/>
      <c r="AL11" s="117"/>
      <c r="AM11" s="117"/>
      <c r="AN11" s="117"/>
      <c r="AO11" s="117"/>
      <c r="AP11" s="92" t="s">
        <v>22</v>
      </c>
      <c r="AQ11" s="93"/>
    </row>
    <row r="12" spans="1:43" ht="18" customHeight="1">
      <c r="A12" s="97"/>
      <c r="B12" s="98"/>
      <c r="C12" s="110"/>
      <c r="D12" s="110"/>
      <c r="E12" s="94"/>
      <c r="F12" s="94"/>
      <c r="G12" s="94"/>
      <c r="H12" s="94"/>
      <c r="I12" s="94"/>
      <c r="J12" s="94"/>
      <c r="K12" s="94"/>
      <c r="L12" s="94"/>
      <c r="M12" s="116" t="s">
        <v>23</v>
      </c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6"/>
      <c r="Y12" s="116"/>
      <c r="Z12" s="116"/>
      <c r="AA12" s="116"/>
      <c r="AB12" s="90" t="s">
        <v>17</v>
      </c>
      <c r="AC12" s="90"/>
      <c r="AD12" s="90"/>
      <c r="AE12" s="90"/>
      <c r="AF12" s="90"/>
      <c r="AG12" s="117"/>
      <c r="AH12" s="117"/>
      <c r="AI12" s="117"/>
      <c r="AJ12" s="117"/>
      <c r="AK12" s="117"/>
      <c r="AL12" s="117"/>
      <c r="AM12" s="117"/>
      <c r="AN12" s="117"/>
      <c r="AO12" s="117"/>
      <c r="AP12" s="92" t="s">
        <v>24</v>
      </c>
      <c r="AQ12" s="93"/>
    </row>
    <row r="13" spans="1:43" ht="18" customHeight="1">
      <c r="A13" s="97"/>
      <c r="B13" s="98"/>
      <c r="C13" s="110" t="s">
        <v>25</v>
      </c>
      <c r="D13" s="110"/>
      <c r="E13" s="94" t="s">
        <v>16</v>
      </c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0" t="s">
        <v>26</v>
      </c>
      <c r="AC13" s="90"/>
      <c r="AD13" s="90"/>
      <c r="AE13" s="90"/>
      <c r="AF13" s="90"/>
      <c r="AG13" s="115">
        <f>SUM(AG14:AO17)</f>
        <v>0</v>
      </c>
      <c r="AH13" s="115"/>
      <c r="AI13" s="115"/>
      <c r="AJ13" s="115"/>
      <c r="AK13" s="115"/>
      <c r="AL13" s="115"/>
      <c r="AM13" s="115"/>
      <c r="AN13" s="115"/>
      <c r="AO13" s="115"/>
      <c r="AP13" s="92" t="s">
        <v>27</v>
      </c>
      <c r="AQ13" s="93"/>
    </row>
    <row r="14" spans="1:43" ht="18" customHeight="1">
      <c r="A14" s="97"/>
      <c r="B14" s="98"/>
      <c r="C14" s="110"/>
      <c r="D14" s="110"/>
      <c r="E14" s="94" t="s">
        <v>28</v>
      </c>
      <c r="F14" s="94"/>
      <c r="G14" s="94"/>
      <c r="H14" s="94"/>
      <c r="I14" s="94"/>
      <c r="J14" s="94"/>
      <c r="K14" s="94"/>
      <c r="L14" s="94"/>
      <c r="M14" s="118" t="s">
        <v>19</v>
      </c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90" t="s">
        <v>26</v>
      </c>
      <c r="AC14" s="90"/>
      <c r="AD14" s="90"/>
      <c r="AE14" s="90"/>
      <c r="AF14" s="90"/>
      <c r="AG14" s="115">
        <f>ROUND(AG5*AG10/1000,1)</f>
        <v>0</v>
      </c>
      <c r="AH14" s="115"/>
      <c r="AI14" s="115"/>
      <c r="AJ14" s="115"/>
      <c r="AK14" s="115"/>
      <c r="AL14" s="115"/>
      <c r="AM14" s="115"/>
      <c r="AN14" s="115"/>
      <c r="AO14" s="115"/>
      <c r="AP14" s="92" t="s">
        <v>29</v>
      </c>
      <c r="AQ14" s="93"/>
    </row>
    <row r="15" spans="1:43" ht="18" customHeight="1">
      <c r="A15" s="97"/>
      <c r="B15" s="98"/>
      <c r="C15" s="110"/>
      <c r="D15" s="110"/>
      <c r="E15" s="94"/>
      <c r="F15" s="94"/>
      <c r="G15" s="94"/>
      <c r="H15" s="94"/>
      <c r="I15" s="94"/>
      <c r="J15" s="94"/>
      <c r="K15" s="94"/>
      <c r="L15" s="94"/>
      <c r="M15" s="116" t="s">
        <v>21</v>
      </c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90" t="s">
        <v>26</v>
      </c>
      <c r="AC15" s="90"/>
      <c r="AD15" s="90"/>
      <c r="AE15" s="90"/>
      <c r="AF15" s="90"/>
      <c r="AG15" s="115">
        <f>ROUND(AG5*AG11/1000,1)</f>
        <v>0</v>
      </c>
      <c r="AH15" s="115"/>
      <c r="AI15" s="115"/>
      <c r="AJ15" s="115"/>
      <c r="AK15" s="115"/>
      <c r="AL15" s="115"/>
      <c r="AM15" s="115"/>
      <c r="AN15" s="115"/>
      <c r="AO15" s="115"/>
      <c r="AP15" s="92" t="s">
        <v>30</v>
      </c>
      <c r="AQ15" s="93"/>
    </row>
    <row r="16" spans="1:43" ht="18" customHeight="1">
      <c r="A16" s="97"/>
      <c r="B16" s="98"/>
      <c r="C16" s="110"/>
      <c r="D16" s="110"/>
      <c r="E16" s="94"/>
      <c r="F16" s="94"/>
      <c r="G16" s="94"/>
      <c r="H16" s="94"/>
      <c r="I16" s="94"/>
      <c r="J16" s="94"/>
      <c r="K16" s="94"/>
      <c r="L16" s="94"/>
      <c r="M16" s="116" t="s">
        <v>23</v>
      </c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90" t="s">
        <v>26</v>
      </c>
      <c r="AC16" s="90"/>
      <c r="AD16" s="90"/>
      <c r="AE16" s="90"/>
      <c r="AF16" s="90"/>
      <c r="AG16" s="115">
        <f>ROUND(AG5*AG12/1000,1)</f>
        <v>0</v>
      </c>
      <c r="AH16" s="115"/>
      <c r="AI16" s="115"/>
      <c r="AJ16" s="115"/>
      <c r="AK16" s="115"/>
      <c r="AL16" s="115"/>
      <c r="AM16" s="115"/>
      <c r="AN16" s="115"/>
      <c r="AO16" s="115"/>
      <c r="AP16" s="92" t="s">
        <v>31</v>
      </c>
      <c r="AQ16" s="93"/>
    </row>
    <row r="17" spans="1:44" s="4" customFormat="1" ht="18" customHeight="1">
      <c r="A17" s="97"/>
      <c r="B17" s="98"/>
      <c r="C17" s="110"/>
      <c r="D17" s="110"/>
      <c r="E17" s="124" t="s">
        <v>32</v>
      </c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4"/>
      <c r="Q17" s="124"/>
      <c r="R17" s="124"/>
      <c r="S17" s="124"/>
      <c r="T17" s="124"/>
      <c r="U17" s="124"/>
      <c r="V17" s="124"/>
      <c r="W17" s="124"/>
      <c r="X17" s="124"/>
      <c r="Y17" s="124"/>
      <c r="Z17" s="124"/>
      <c r="AA17" s="124"/>
      <c r="AB17" s="125" t="s">
        <v>26</v>
      </c>
      <c r="AC17" s="125"/>
      <c r="AD17" s="125"/>
      <c r="AE17" s="125"/>
      <c r="AF17" s="125"/>
      <c r="AG17" s="126"/>
      <c r="AH17" s="126"/>
      <c r="AI17" s="126"/>
      <c r="AJ17" s="126"/>
      <c r="AK17" s="126"/>
      <c r="AL17" s="126"/>
      <c r="AM17" s="126"/>
      <c r="AN17" s="126"/>
      <c r="AO17" s="126"/>
      <c r="AP17" s="92" t="s">
        <v>33</v>
      </c>
      <c r="AQ17" s="93"/>
    </row>
    <row r="18" spans="1:44" ht="18" customHeight="1">
      <c r="A18" s="97"/>
      <c r="B18" s="98"/>
      <c r="C18" s="119" t="s">
        <v>34</v>
      </c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19"/>
      <c r="Z18" s="119"/>
      <c r="AA18" s="119"/>
      <c r="AB18" s="120" t="s">
        <v>35</v>
      </c>
      <c r="AC18" s="120"/>
      <c r="AD18" s="120"/>
      <c r="AE18" s="120"/>
      <c r="AF18" s="120"/>
      <c r="AG18" s="121">
        <f>ROUND(AG6*AG9*0.0036,1)</f>
        <v>0</v>
      </c>
      <c r="AH18" s="121"/>
      <c r="AI18" s="121"/>
      <c r="AJ18" s="121"/>
      <c r="AK18" s="121"/>
      <c r="AL18" s="121"/>
      <c r="AM18" s="121"/>
      <c r="AN18" s="121"/>
      <c r="AO18" s="121"/>
      <c r="AP18" s="122" t="s">
        <v>36</v>
      </c>
      <c r="AQ18" s="123"/>
    </row>
    <row r="19" spans="1:44" ht="18" customHeight="1">
      <c r="A19" s="97"/>
      <c r="B19" s="98"/>
      <c r="C19" s="119" t="s">
        <v>37</v>
      </c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9"/>
      <c r="AB19" s="120" t="s">
        <v>35</v>
      </c>
      <c r="AC19" s="120"/>
      <c r="AD19" s="120"/>
      <c r="AE19" s="120"/>
      <c r="AF19" s="120"/>
      <c r="AG19" s="121">
        <f>ROUND(AG7*AG9*0.0036,1)</f>
        <v>0</v>
      </c>
      <c r="AH19" s="121"/>
      <c r="AI19" s="121"/>
      <c r="AJ19" s="121"/>
      <c r="AK19" s="121"/>
      <c r="AL19" s="121"/>
      <c r="AM19" s="121"/>
      <c r="AN19" s="121"/>
      <c r="AO19" s="121"/>
      <c r="AP19" s="122" t="s">
        <v>38</v>
      </c>
      <c r="AQ19" s="123"/>
    </row>
    <row r="20" spans="1:44" ht="18" customHeight="1">
      <c r="A20" s="97"/>
      <c r="B20" s="98"/>
      <c r="C20" s="129" t="s">
        <v>12</v>
      </c>
      <c r="D20" s="129"/>
      <c r="E20" s="129"/>
      <c r="F20" s="129"/>
      <c r="G20" s="129"/>
      <c r="H20" s="129"/>
      <c r="I20" s="130" t="s">
        <v>39</v>
      </c>
      <c r="J20" s="130"/>
      <c r="K20" s="130"/>
      <c r="L20" s="130"/>
      <c r="M20" s="130"/>
      <c r="N20" s="131" t="s">
        <v>40</v>
      </c>
      <c r="O20" s="131"/>
      <c r="P20" s="131"/>
      <c r="Q20" s="131"/>
      <c r="R20" s="131"/>
      <c r="S20" s="131"/>
      <c r="T20" s="131"/>
      <c r="U20" s="131"/>
      <c r="V20" s="131"/>
      <c r="W20" s="131"/>
      <c r="X20" s="131"/>
      <c r="Y20" s="131"/>
      <c r="Z20" s="131"/>
      <c r="AA20" s="131"/>
      <c r="AB20" s="120" t="s">
        <v>35</v>
      </c>
      <c r="AC20" s="120"/>
      <c r="AD20" s="120"/>
      <c r="AE20" s="120"/>
      <c r="AF20" s="120"/>
      <c r="AG20" s="121">
        <f>ROUND(AG8*AG9*0.0036,1)</f>
        <v>0</v>
      </c>
      <c r="AH20" s="121"/>
      <c r="AI20" s="121"/>
      <c r="AJ20" s="121"/>
      <c r="AK20" s="121"/>
      <c r="AL20" s="121"/>
      <c r="AM20" s="121"/>
      <c r="AN20" s="121"/>
      <c r="AO20" s="121"/>
      <c r="AP20" s="122" t="s">
        <v>41</v>
      </c>
      <c r="AQ20" s="123"/>
    </row>
    <row r="21" spans="1:44" ht="18" customHeight="1">
      <c r="A21" s="97"/>
      <c r="B21" s="98"/>
      <c r="C21" s="129"/>
      <c r="D21" s="129"/>
      <c r="E21" s="129"/>
      <c r="F21" s="129"/>
      <c r="G21" s="129"/>
      <c r="H21" s="129"/>
      <c r="I21" s="132">
        <v>45</v>
      </c>
      <c r="J21" s="132"/>
      <c r="K21" s="132"/>
      <c r="L21" s="132"/>
      <c r="M21" s="132"/>
      <c r="N21" s="131" t="s">
        <v>42</v>
      </c>
      <c r="O21" s="131"/>
      <c r="P21" s="131"/>
      <c r="Q21" s="131"/>
      <c r="R21" s="131"/>
      <c r="S21" s="131"/>
      <c r="T21" s="131"/>
      <c r="U21" s="131"/>
      <c r="V21" s="131"/>
      <c r="W21" s="131"/>
      <c r="X21" s="131"/>
      <c r="Y21" s="131"/>
      <c r="Z21" s="131"/>
      <c r="AA21" s="131"/>
      <c r="AB21" s="120" t="s">
        <v>43</v>
      </c>
      <c r="AC21" s="120"/>
      <c r="AD21" s="120"/>
      <c r="AE21" s="120"/>
      <c r="AF21" s="120"/>
      <c r="AG21" s="121">
        <f>ROUND(AG20*0.0258,1)</f>
        <v>0</v>
      </c>
      <c r="AH21" s="121"/>
      <c r="AI21" s="121"/>
      <c r="AJ21" s="121"/>
      <c r="AK21" s="121"/>
      <c r="AL21" s="121"/>
      <c r="AM21" s="121"/>
      <c r="AN21" s="121"/>
      <c r="AO21" s="121"/>
      <c r="AP21" s="122" t="s">
        <v>44</v>
      </c>
      <c r="AQ21" s="123"/>
    </row>
    <row r="22" spans="1:44" ht="18" customHeight="1">
      <c r="A22" s="97"/>
      <c r="B22" s="98"/>
      <c r="C22" s="129"/>
      <c r="D22" s="129"/>
      <c r="E22" s="129"/>
      <c r="F22" s="129"/>
      <c r="G22" s="129"/>
      <c r="H22" s="129"/>
      <c r="I22" s="127" t="s">
        <v>45</v>
      </c>
      <c r="J22" s="127"/>
      <c r="K22" s="127"/>
      <c r="L22" s="127"/>
      <c r="M22" s="127"/>
      <c r="N22" s="128" t="s">
        <v>46</v>
      </c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  <c r="Z22" s="128"/>
      <c r="AA22" s="128"/>
      <c r="AB22" s="120" t="s">
        <v>47</v>
      </c>
      <c r="AC22" s="120"/>
      <c r="AD22" s="120"/>
      <c r="AE22" s="120"/>
      <c r="AF22" s="120"/>
      <c r="AG22" s="121">
        <f>ROUND(AG20/$I$21,1)</f>
        <v>0</v>
      </c>
      <c r="AH22" s="121"/>
      <c r="AI22" s="121"/>
      <c r="AJ22" s="121"/>
      <c r="AK22" s="121"/>
      <c r="AL22" s="121"/>
      <c r="AM22" s="121"/>
      <c r="AN22" s="121"/>
      <c r="AO22" s="121"/>
      <c r="AP22" s="122" t="s">
        <v>48</v>
      </c>
      <c r="AQ22" s="123"/>
    </row>
    <row r="23" spans="1:44" ht="18" customHeight="1">
      <c r="A23" s="99"/>
      <c r="B23" s="100"/>
      <c r="C23" s="133" t="s">
        <v>49</v>
      </c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33"/>
      <c r="T23" s="133"/>
      <c r="U23" s="133"/>
      <c r="V23" s="133"/>
      <c r="W23" s="133"/>
      <c r="X23" s="133"/>
      <c r="Y23" s="133"/>
      <c r="Z23" s="133"/>
      <c r="AA23" s="133"/>
      <c r="AB23" s="134" t="s">
        <v>50</v>
      </c>
      <c r="AC23" s="134"/>
      <c r="AD23" s="134"/>
      <c r="AE23" s="134"/>
      <c r="AF23" s="134"/>
      <c r="AG23" s="135">
        <f>ROUND(AG22*I21*0.0136*44/12,1)</f>
        <v>0</v>
      </c>
      <c r="AH23" s="135"/>
      <c r="AI23" s="135"/>
      <c r="AJ23" s="135"/>
      <c r="AK23" s="135"/>
      <c r="AL23" s="135"/>
      <c r="AM23" s="135"/>
      <c r="AN23" s="135"/>
      <c r="AO23" s="135"/>
      <c r="AP23" s="107" t="s">
        <v>51</v>
      </c>
      <c r="AQ23" s="108"/>
    </row>
    <row r="24" spans="1:44" ht="18" customHeight="1">
      <c r="A24" s="95" t="s">
        <v>52</v>
      </c>
      <c r="B24" s="96"/>
      <c r="C24" s="101" t="s">
        <v>53</v>
      </c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01"/>
      <c r="AA24" s="101"/>
      <c r="AB24" s="102" t="s">
        <v>35</v>
      </c>
      <c r="AC24" s="102"/>
      <c r="AD24" s="102"/>
      <c r="AE24" s="102"/>
      <c r="AF24" s="102"/>
      <c r="AG24" s="91"/>
      <c r="AH24" s="91"/>
      <c r="AI24" s="91"/>
      <c r="AJ24" s="91"/>
      <c r="AK24" s="91"/>
      <c r="AL24" s="91"/>
      <c r="AM24" s="91"/>
      <c r="AN24" s="91"/>
      <c r="AO24" s="91"/>
      <c r="AP24" s="103" t="s">
        <v>54</v>
      </c>
      <c r="AQ24" s="104"/>
      <c r="AR24" s="1" t="s">
        <v>55</v>
      </c>
    </row>
    <row r="25" spans="1:44" ht="18" customHeight="1">
      <c r="A25" s="97"/>
      <c r="B25" s="98"/>
      <c r="C25" s="94" t="s">
        <v>56</v>
      </c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0" t="s">
        <v>35</v>
      </c>
      <c r="AC25" s="90"/>
      <c r="AD25" s="90"/>
      <c r="AE25" s="90"/>
      <c r="AF25" s="90"/>
      <c r="AG25" s="117"/>
      <c r="AH25" s="117"/>
      <c r="AI25" s="117"/>
      <c r="AJ25" s="117"/>
      <c r="AK25" s="117"/>
      <c r="AL25" s="117"/>
      <c r="AM25" s="117"/>
      <c r="AN25" s="117"/>
      <c r="AO25" s="117"/>
      <c r="AP25" s="92" t="s">
        <v>57</v>
      </c>
      <c r="AQ25" s="93"/>
      <c r="AR25" s="1" t="s">
        <v>58</v>
      </c>
    </row>
    <row r="26" spans="1:44" ht="18" customHeight="1">
      <c r="A26" s="99"/>
      <c r="B26" s="100"/>
      <c r="C26" s="105" t="s">
        <v>59</v>
      </c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6" t="s">
        <v>35</v>
      </c>
      <c r="AC26" s="106"/>
      <c r="AD26" s="106"/>
      <c r="AE26" s="106"/>
      <c r="AF26" s="106"/>
      <c r="AG26" s="152"/>
      <c r="AH26" s="152"/>
      <c r="AI26" s="152"/>
      <c r="AJ26" s="152"/>
      <c r="AK26" s="152"/>
      <c r="AL26" s="152"/>
      <c r="AM26" s="152"/>
      <c r="AN26" s="152"/>
      <c r="AO26" s="152"/>
      <c r="AP26" s="107" t="s">
        <v>60</v>
      </c>
      <c r="AQ26" s="108"/>
      <c r="AR26" s="1" t="s">
        <v>58</v>
      </c>
    </row>
    <row r="27" spans="1:44" ht="18" customHeight="1">
      <c r="A27" s="95" t="s">
        <v>61</v>
      </c>
      <c r="B27" s="96"/>
      <c r="C27" s="109" t="s">
        <v>25</v>
      </c>
      <c r="D27" s="109"/>
      <c r="E27" s="101" t="s">
        <v>62</v>
      </c>
      <c r="F27" s="101"/>
      <c r="G27" s="101"/>
      <c r="H27" s="101"/>
      <c r="I27" s="101"/>
      <c r="J27" s="101"/>
      <c r="K27" s="101"/>
      <c r="L27" s="101"/>
      <c r="M27" s="140" t="s">
        <v>19</v>
      </c>
      <c r="N27" s="140"/>
      <c r="O27" s="140"/>
      <c r="P27" s="140"/>
      <c r="Q27" s="140"/>
      <c r="R27" s="140"/>
      <c r="S27" s="140"/>
      <c r="T27" s="140"/>
      <c r="U27" s="140"/>
      <c r="V27" s="140"/>
      <c r="W27" s="140"/>
      <c r="X27" s="140"/>
      <c r="Y27" s="140"/>
      <c r="Z27" s="140"/>
      <c r="AA27" s="140"/>
      <c r="AB27" s="102" t="s">
        <v>63</v>
      </c>
      <c r="AC27" s="102"/>
      <c r="AD27" s="102"/>
      <c r="AE27" s="102"/>
      <c r="AF27" s="102"/>
      <c r="AG27" s="141">
        <v>9.9700000000000006</v>
      </c>
      <c r="AH27" s="141"/>
      <c r="AI27" s="141"/>
      <c r="AJ27" s="141"/>
      <c r="AK27" s="141"/>
      <c r="AL27" s="141"/>
      <c r="AM27" s="141"/>
      <c r="AN27" s="141"/>
      <c r="AO27" s="141"/>
      <c r="AP27" s="103" t="s">
        <v>64</v>
      </c>
      <c r="AQ27" s="104"/>
    </row>
    <row r="28" spans="1:44" ht="18" customHeight="1">
      <c r="A28" s="97"/>
      <c r="B28" s="98"/>
      <c r="C28" s="110"/>
      <c r="D28" s="110"/>
      <c r="E28" s="94"/>
      <c r="F28" s="94"/>
      <c r="G28" s="94"/>
      <c r="H28" s="94"/>
      <c r="I28" s="94"/>
      <c r="J28" s="94"/>
      <c r="K28" s="94"/>
      <c r="L28" s="94"/>
      <c r="M28" s="138" t="s">
        <v>65</v>
      </c>
      <c r="N28" s="138"/>
      <c r="O28" s="138"/>
      <c r="P28" s="138"/>
      <c r="Q28" s="138"/>
      <c r="R28" s="138"/>
      <c r="S28" s="138"/>
      <c r="T28" s="138"/>
      <c r="U28" s="138"/>
      <c r="V28" s="138"/>
      <c r="W28" s="138"/>
      <c r="X28" s="138"/>
      <c r="Y28" s="138"/>
      <c r="Z28" s="138"/>
      <c r="AA28" s="138"/>
      <c r="AB28" s="90" t="s">
        <v>63</v>
      </c>
      <c r="AC28" s="90"/>
      <c r="AD28" s="90"/>
      <c r="AE28" s="90"/>
      <c r="AF28" s="90"/>
      <c r="AG28" s="139">
        <f>AG27*1.3</f>
        <v>12.961000000000002</v>
      </c>
      <c r="AH28" s="139"/>
      <c r="AI28" s="139"/>
      <c r="AJ28" s="139"/>
      <c r="AK28" s="139"/>
      <c r="AL28" s="139"/>
      <c r="AM28" s="139"/>
      <c r="AN28" s="139"/>
      <c r="AO28" s="139"/>
      <c r="AP28" s="92" t="s">
        <v>66</v>
      </c>
      <c r="AQ28" s="93"/>
    </row>
    <row r="29" spans="1:44" ht="18" customHeight="1">
      <c r="A29" s="97"/>
      <c r="B29" s="98"/>
      <c r="C29" s="110"/>
      <c r="D29" s="110"/>
      <c r="E29" s="94"/>
      <c r="F29" s="94"/>
      <c r="G29" s="94"/>
      <c r="H29" s="94"/>
      <c r="I29" s="94"/>
      <c r="J29" s="94"/>
      <c r="K29" s="94"/>
      <c r="L29" s="94"/>
      <c r="M29" s="94" t="s">
        <v>67</v>
      </c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0" t="s">
        <v>63</v>
      </c>
      <c r="AC29" s="90"/>
      <c r="AD29" s="90"/>
      <c r="AE29" s="90"/>
      <c r="AF29" s="90"/>
      <c r="AG29" s="139">
        <v>9.2799999999999994</v>
      </c>
      <c r="AH29" s="139"/>
      <c r="AI29" s="139"/>
      <c r="AJ29" s="139"/>
      <c r="AK29" s="139"/>
      <c r="AL29" s="139"/>
      <c r="AM29" s="139"/>
      <c r="AN29" s="139"/>
      <c r="AO29" s="139"/>
      <c r="AP29" s="92" t="s">
        <v>68</v>
      </c>
      <c r="AQ29" s="93"/>
    </row>
    <row r="30" spans="1:44" s="4" customFormat="1" ht="18" customHeight="1">
      <c r="A30" s="97"/>
      <c r="B30" s="98"/>
      <c r="C30" s="110"/>
      <c r="D30" s="110"/>
      <c r="E30" s="124" t="s">
        <v>69</v>
      </c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24"/>
      <c r="V30" s="124"/>
      <c r="W30" s="124"/>
      <c r="X30" s="124"/>
      <c r="Y30" s="124"/>
      <c r="Z30" s="124"/>
      <c r="AA30" s="124"/>
      <c r="AB30" s="125" t="s">
        <v>63</v>
      </c>
      <c r="AC30" s="125"/>
      <c r="AD30" s="125"/>
      <c r="AE30" s="125"/>
      <c r="AF30" s="125"/>
      <c r="AG30" s="137">
        <v>9.76</v>
      </c>
      <c r="AH30" s="137"/>
      <c r="AI30" s="137"/>
      <c r="AJ30" s="137"/>
      <c r="AK30" s="137"/>
      <c r="AL30" s="137"/>
      <c r="AM30" s="137"/>
      <c r="AN30" s="137"/>
      <c r="AO30" s="137"/>
      <c r="AP30" s="92" t="s">
        <v>70</v>
      </c>
      <c r="AQ30" s="93"/>
    </row>
    <row r="31" spans="1:44" ht="18" customHeight="1">
      <c r="A31" s="97"/>
      <c r="B31" s="98"/>
      <c r="C31" s="94" t="s">
        <v>71</v>
      </c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0" t="s">
        <v>72</v>
      </c>
      <c r="AC31" s="90"/>
      <c r="AD31" s="90"/>
      <c r="AE31" s="90"/>
      <c r="AF31" s="90"/>
      <c r="AG31" s="136"/>
      <c r="AH31" s="136"/>
      <c r="AI31" s="136"/>
      <c r="AJ31" s="136"/>
      <c r="AK31" s="136"/>
      <c r="AL31" s="136"/>
      <c r="AM31" s="136"/>
      <c r="AN31" s="136"/>
      <c r="AO31" s="136"/>
      <c r="AP31" s="92" t="s">
        <v>73</v>
      </c>
      <c r="AQ31" s="93"/>
    </row>
    <row r="32" spans="1:44" ht="18" customHeight="1">
      <c r="A32" s="97"/>
      <c r="B32" s="98"/>
      <c r="C32" s="94" t="s">
        <v>74</v>
      </c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0" t="s">
        <v>72</v>
      </c>
      <c r="AC32" s="90"/>
      <c r="AD32" s="90"/>
      <c r="AE32" s="90"/>
      <c r="AF32" s="90"/>
      <c r="AG32" s="136"/>
      <c r="AH32" s="136"/>
      <c r="AI32" s="136"/>
      <c r="AJ32" s="136"/>
      <c r="AK32" s="136"/>
      <c r="AL32" s="136"/>
      <c r="AM32" s="136"/>
      <c r="AN32" s="136"/>
      <c r="AO32" s="136"/>
      <c r="AP32" s="92" t="s">
        <v>75</v>
      </c>
      <c r="AQ32" s="93"/>
    </row>
    <row r="33" spans="1:48" ht="18" customHeight="1">
      <c r="A33" s="99"/>
      <c r="B33" s="100"/>
      <c r="C33" s="105" t="s">
        <v>76</v>
      </c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05"/>
      <c r="AA33" s="105"/>
      <c r="AB33" s="106" t="s">
        <v>72</v>
      </c>
      <c r="AC33" s="106"/>
      <c r="AD33" s="106"/>
      <c r="AE33" s="106"/>
      <c r="AF33" s="106"/>
      <c r="AG33" s="153"/>
      <c r="AH33" s="153"/>
      <c r="AI33" s="153"/>
      <c r="AJ33" s="153"/>
      <c r="AK33" s="153"/>
      <c r="AL33" s="153"/>
      <c r="AM33" s="153"/>
      <c r="AN33" s="153"/>
      <c r="AO33" s="153"/>
      <c r="AP33" s="107" t="s">
        <v>77</v>
      </c>
      <c r="AQ33" s="108"/>
    </row>
    <row r="34" spans="1:48" ht="18" customHeight="1">
      <c r="A34" s="144" t="s">
        <v>78</v>
      </c>
      <c r="B34" s="101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101"/>
      <c r="Q34" s="101"/>
      <c r="R34" s="101"/>
      <c r="S34" s="101"/>
      <c r="T34" s="101"/>
      <c r="U34" s="101"/>
      <c r="V34" s="101"/>
      <c r="W34" s="101"/>
      <c r="X34" s="101"/>
      <c r="Y34" s="101"/>
      <c r="Z34" s="101"/>
      <c r="AA34" s="101"/>
      <c r="AB34" s="102" t="s">
        <v>35</v>
      </c>
      <c r="AC34" s="102"/>
      <c r="AD34" s="102"/>
      <c r="AE34" s="102"/>
      <c r="AF34" s="102"/>
      <c r="AG34" s="146">
        <f>ROUND(AG14*AG27+AG15*AG28+AG16*AG29+AG17*AG30+AG24*AG31+AG25*AG32+AG26*AG33,1)</f>
        <v>0</v>
      </c>
      <c r="AH34" s="146"/>
      <c r="AI34" s="146"/>
      <c r="AJ34" s="146"/>
      <c r="AK34" s="146"/>
      <c r="AL34" s="146"/>
      <c r="AM34" s="146"/>
      <c r="AN34" s="146"/>
      <c r="AO34" s="146"/>
      <c r="AP34" s="103" t="s">
        <v>79</v>
      </c>
      <c r="AQ34" s="104"/>
    </row>
    <row r="35" spans="1:48" ht="18" customHeight="1">
      <c r="A35" s="145"/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0" t="s">
        <v>43</v>
      </c>
      <c r="AC35" s="90"/>
      <c r="AD35" s="90"/>
      <c r="AE35" s="90"/>
      <c r="AF35" s="90"/>
      <c r="AG35" s="115">
        <f>ROUND(AG34*0.0258,1)</f>
        <v>0</v>
      </c>
      <c r="AH35" s="115"/>
      <c r="AI35" s="115"/>
      <c r="AJ35" s="115"/>
      <c r="AK35" s="115"/>
      <c r="AL35" s="115"/>
      <c r="AM35" s="115"/>
      <c r="AN35" s="115"/>
      <c r="AO35" s="115"/>
      <c r="AP35" s="92" t="s">
        <v>80</v>
      </c>
      <c r="AQ35" s="93"/>
    </row>
    <row r="36" spans="1:48" ht="18" customHeight="1">
      <c r="A36" s="142" t="s">
        <v>81</v>
      </c>
      <c r="B36" s="143"/>
      <c r="C36" s="143"/>
      <c r="D36" s="143"/>
      <c r="E36" s="143"/>
      <c r="F36" s="143"/>
      <c r="G36" s="143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3"/>
      <c r="S36" s="143"/>
      <c r="T36" s="143"/>
      <c r="U36" s="143"/>
      <c r="V36" s="143"/>
      <c r="W36" s="143"/>
      <c r="X36" s="143"/>
      <c r="Y36" s="143"/>
      <c r="Z36" s="143"/>
      <c r="AA36" s="143"/>
      <c r="AB36" s="90" t="s">
        <v>35</v>
      </c>
      <c r="AC36" s="90"/>
      <c r="AD36" s="90"/>
      <c r="AE36" s="90"/>
      <c r="AF36" s="90"/>
      <c r="AG36" s="115">
        <f>AG34-AG20</f>
        <v>0</v>
      </c>
      <c r="AH36" s="115"/>
      <c r="AI36" s="115"/>
      <c r="AJ36" s="115"/>
      <c r="AK36" s="115"/>
      <c r="AL36" s="115"/>
      <c r="AM36" s="115"/>
      <c r="AN36" s="115"/>
      <c r="AO36" s="115"/>
      <c r="AP36" s="92" t="s">
        <v>82</v>
      </c>
      <c r="AQ36" s="93"/>
    </row>
    <row r="37" spans="1:48" ht="18" customHeight="1">
      <c r="A37" s="142"/>
      <c r="B37" s="143"/>
      <c r="C37" s="143"/>
      <c r="D37" s="143"/>
      <c r="E37" s="143"/>
      <c r="F37" s="143"/>
      <c r="G37" s="143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3"/>
      <c r="S37" s="143"/>
      <c r="T37" s="143"/>
      <c r="U37" s="143"/>
      <c r="V37" s="143"/>
      <c r="W37" s="143"/>
      <c r="X37" s="143"/>
      <c r="Y37" s="143"/>
      <c r="Z37" s="143"/>
      <c r="AA37" s="143"/>
      <c r="AB37" s="90" t="s">
        <v>43</v>
      </c>
      <c r="AC37" s="90"/>
      <c r="AD37" s="90"/>
      <c r="AE37" s="90"/>
      <c r="AF37" s="90"/>
      <c r="AG37" s="115">
        <f>AG35-AG21</f>
        <v>0</v>
      </c>
      <c r="AH37" s="115"/>
      <c r="AI37" s="115"/>
      <c r="AJ37" s="115"/>
      <c r="AK37" s="115"/>
      <c r="AL37" s="115"/>
      <c r="AM37" s="115"/>
      <c r="AN37" s="115"/>
      <c r="AO37" s="115"/>
      <c r="AP37" s="92" t="s">
        <v>83</v>
      </c>
      <c r="AQ37" s="93"/>
    </row>
    <row r="38" spans="1:48" ht="18" customHeight="1">
      <c r="A38" s="145" t="s">
        <v>84</v>
      </c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0" t="s">
        <v>85</v>
      </c>
      <c r="AC38" s="90"/>
      <c r="AD38" s="90"/>
      <c r="AE38" s="90"/>
      <c r="AF38" s="90"/>
      <c r="AG38" s="115">
        <f>IF(AG35=0,0,ROUNDDOWN(AG37/AG35*100,1))</f>
        <v>0</v>
      </c>
      <c r="AH38" s="115"/>
      <c r="AI38" s="115"/>
      <c r="AJ38" s="115"/>
      <c r="AK38" s="115"/>
      <c r="AL38" s="115"/>
      <c r="AM38" s="115"/>
      <c r="AN38" s="115"/>
      <c r="AO38" s="115"/>
      <c r="AP38" s="92" t="s">
        <v>86</v>
      </c>
      <c r="AQ38" s="93"/>
    </row>
    <row r="39" spans="1:48" ht="18" customHeight="1">
      <c r="A39" s="142" t="s">
        <v>87</v>
      </c>
      <c r="B39" s="143"/>
      <c r="C39" s="143"/>
      <c r="D39" s="143"/>
      <c r="E39" s="143"/>
      <c r="F39" s="143"/>
      <c r="G39" s="143"/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143"/>
      <c r="S39" s="143"/>
      <c r="T39" s="143"/>
      <c r="U39" s="143"/>
      <c r="V39" s="143"/>
      <c r="W39" s="143"/>
      <c r="X39" s="143"/>
      <c r="Y39" s="143"/>
      <c r="Z39" s="143"/>
      <c r="AA39" s="143"/>
      <c r="AB39" s="120" t="s">
        <v>50</v>
      </c>
      <c r="AC39" s="120"/>
      <c r="AD39" s="120"/>
      <c r="AE39" s="120"/>
      <c r="AF39" s="120"/>
      <c r="AG39" s="115">
        <f>ROUND(AG13*0.65+(AG24*AG31+AG25*AG32+AG26*AG33)*0.0136*44/12,1)</f>
        <v>0</v>
      </c>
      <c r="AH39" s="115"/>
      <c r="AI39" s="115"/>
      <c r="AJ39" s="115"/>
      <c r="AK39" s="115"/>
      <c r="AL39" s="115"/>
      <c r="AM39" s="115"/>
      <c r="AN39" s="115"/>
      <c r="AO39" s="115"/>
      <c r="AP39" s="92" t="s">
        <v>88</v>
      </c>
      <c r="AQ39" s="93"/>
    </row>
    <row r="40" spans="1:48" ht="18" customHeight="1">
      <c r="A40" s="142" t="s">
        <v>166</v>
      </c>
      <c r="B40" s="143"/>
      <c r="C40" s="143"/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143"/>
      <c r="O40" s="143"/>
      <c r="P40" s="143"/>
      <c r="Q40" s="143"/>
      <c r="R40" s="143"/>
      <c r="S40" s="143"/>
      <c r="T40" s="143"/>
      <c r="U40" s="143"/>
      <c r="V40" s="143"/>
      <c r="W40" s="143"/>
      <c r="X40" s="143"/>
      <c r="Y40" s="143"/>
      <c r="Z40" s="143"/>
      <c r="AA40" s="143"/>
      <c r="AB40" s="147" t="s">
        <v>89</v>
      </c>
      <c r="AC40" s="147"/>
      <c r="AD40" s="147"/>
      <c r="AE40" s="147"/>
      <c r="AF40" s="147"/>
      <c r="AG40" s="115">
        <f>AG39-AG23</f>
        <v>0</v>
      </c>
      <c r="AH40" s="115"/>
      <c r="AI40" s="115"/>
      <c r="AJ40" s="115"/>
      <c r="AK40" s="115"/>
      <c r="AL40" s="115"/>
      <c r="AM40" s="115"/>
      <c r="AN40" s="115"/>
      <c r="AO40" s="115"/>
      <c r="AP40" s="92" t="s">
        <v>90</v>
      </c>
      <c r="AQ40" s="93"/>
    </row>
    <row r="41" spans="1:48" ht="18" customHeight="1">
      <c r="A41" s="142" t="s">
        <v>167</v>
      </c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  <c r="O41" s="143"/>
      <c r="P41" s="143"/>
      <c r="Q41" s="143"/>
      <c r="R41" s="143"/>
      <c r="S41" s="143"/>
      <c r="T41" s="143"/>
      <c r="U41" s="143"/>
      <c r="V41" s="143"/>
      <c r="W41" s="143"/>
      <c r="X41" s="143"/>
      <c r="Y41" s="143"/>
      <c r="Z41" s="143"/>
      <c r="AA41" s="143"/>
      <c r="AB41" s="90" t="s">
        <v>85</v>
      </c>
      <c r="AC41" s="90"/>
      <c r="AD41" s="90"/>
      <c r="AE41" s="90"/>
      <c r="AF41" s="90"/>
      <c r="AG41" s="115">
        <f>IF(AG39=0,0,ROUNDDOWN(AG40/AG39*100,1))</f>
        <v>0</v>
      </c>
      <c r="AH41" s="115"/>
      <c r="AI41" s="115"/>
      <c r="AJ41" s="115"/>
      <c r="AK41" s="115"/>
      <c r="AL41" s="115"/>
      <c r="AM41" s="115"/>
      <c r="AN41" s="115"/>
      <c r="AO41" s="115"/>
      <c r="AP41" s="92" t="s">
        <v>91</v>
      </c>
      <c r="AQ41" s="93"/>
    </row>
    <row r="42" spans="1:48" ht="18" customHeight="1">
      <c r="A42" s="142" t="s">
        <v>92</v>
      </c>
      <c r="B42" s="143"/>
      <c r="C42" s="143"/>
      <c r="D42" s="143"/>
      <c r="E42" s="143"/>
      <c r="F42" s="143"/>
      <c r="G42" s="143"/>
      <c r="H42" s="143"/>
      <c r="I42" s="143"/>
      <c r="J42" s="143"/>
      <c r="K42" s="143"/>
      <c r="L42" s="143"/>
      <c r="M42" s="143"/>
      <c r="N42" s="143"/>
      <c r="O42" s="143"/>
      <c r="P42" s="143"/>
      <c r="Q42" s="143"/>
      <c r="R42" s="143"/>
      <c r="S42" s="143"/>
      <c r="T42" s="143"/>
      <c r="U42" s="143"/>
      <c r="V42" s="143"/>
      <c r="W42" s="143"/>
      <c r="X42" s="143"/>
      <c r="Y42" s="143"/>
      <c r="Z42" s="143"/>
      <c r="AA42" s="143"/>
      <c r="AB42" s="120" t="s">
        <v>93</v>
      </c>
      <c r="AC42" s="120"/>
      <c r="AD42" s="120"/>
      <c r="AE42" s="120"/>
      <c r="AF42" s="120"/>
      <c r="AG42" s="115">
        <f>IF(AG43="",0,ROUNDDOWN(AG43/1000/AG4,1))</f>
        <v>0</v>
      </c>
      <c r="AH42" s="115"/>
      <c r="AI42" s="115"/>
      <c r="AJ42" s="115"/>
      <c r="AK42" s="115"/>
      <c r="AL42" s="115"/>
      <c r="AM42" s="115"/>
      <c r="AN42" s="115"/>
      <c r="AO42" s="115"/>
      <c r="AP42" s="92" t="s">
        <v>94</v>
      </c>
      <c r="AQ42" s="93"/>
    </row>
    <row r="43" spans="1:48" ht="18" customHeight="1">
      <c r="A43" s="149" t="s">
        <v>95</v>
      </c>
      <c r="B43" s="150"/>
      <c r="C43" s="150"/>
      <c r="D43" s="150"/>
      <c r="E43" s="150"/>
      <c r="F43" s="150"/>
      <c r="G43" s="150"/>
      <c r="H43" s="150"/>
      <c r="I43" s="150"/>
      <c r="J43" s="150"/>
      <c r="K43" s="150"/>
      <c r="L43" s="150"/>
      <c r="M43" s="150"/>
      <c r="N43" s="150"/>
      <c r="O43" s="150"/>
      <c r="P43" s="150"/>
      <c r="Q43" s="150"/>
      <c r="R43" s="150"/>
      <c r="S43" s="150"/>
      <c r="T43" s="150"/>
      <c r="U43" s="150"/>
      <c r="V43" s="150"/>
      <c r="W43" s="150"/>
      <c r="X43" s="150"/>
      <c r="Y43" s="150"/>
      <c r="Z43" s="150"/>
      <c r="AA43" s="150"/>
      <c r="AB43" s="134" t="s">
        <v>96</v>
      </c>
      <c r="AC43" s="134"/>
      <c r="AD43" s="134"/>
      <c r="AE43" s="134"/>
      <c r="AF43" s="134"/>
      <c r="AG43" s="151"/>
      <c r="AH43" s="151"/>
      <c r="AI43" s="151"/>
      <c r="AJ43" s="151"/>
      <c r="AK43" s="151"/>
      <c r="AL43" s="151"/>
      <c r="AM43" s="151"/>
      <c r="AN43" s="151"/>
      <c r="AO43" s="151"/>
      <c r="AP43" s="107" t="s">
        <v>97</v>
      </c>
      <c r="AQ43" s="108"/>
    </row>
    <row r="44" spans="1:48" ht="18" customHeight="1">
      <c r="A44" s="148" t="s">
        <v>165</v>
      </c>
      <c r="B44" s="148"/>
      <c r="C44" s="148"/>
      <c r="D44" s="148"/>
      <c r="E44" s="148"/>
      <c r="F44" s="148"/>
      <c r="G44" s="148"/>
      <c r="H44" s="148"/>
      <c r="I44" s="148"/>
      <c r="J44" s="148"/>
      <c r="K44" s="148"/>
      <c r="L44" s="148"/>
      <c r="M44" s="148"/>
      <c r="N44" s="148"/>
      <c r="O44" s="148"/>
      <c r="P44" s="148"/>
      <c r="Q44" s="148"/>
      <c r="R44" s="148"/>
      <c r="S44" s="148"/>
      <c r="T44" s="148"/>
      <c r="U44" s="148"/>
      <c r="V44" s="148"/>
      <c r="W44" s="148"/>
      <c r="X44" s="148"/>
      <c r="Y44" s="148"/>
      <c r="Z44" s="148"/>
      <c r="AA44" s="148"/>
      <c r="AB44" s="148"/>
      <c r="AC44" s="148"/>
      <c r="AD44" s="148"/>
      <c r="AE44" s="148"/>
      <c r="AF44" s="148"/>
      <c r="AG44" s="148"/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T44" s="5"/>
      <c r="AU44" s="5"/>
      <c r="AV44" s="5"/>
    </row>
    <row r="45" spans="1:48" ht="18" customHeight="1">
      <c r="A45" s="148" t="s">
        <v>168</v>
      </c>
      <c r="B45" s="148"/>
      <c r="C45" s="148"/>
      <c r="D45" s="148"/>
      <c r="E45" s="148"/>
      <c r="F45" s="148"/>
      <c r="G45" s="148"/>
      <c r="H45" s="148"/>
      <c r="I45" s="148"/>
      <c r="J45" s="148"/>
      <c r="K45" s="148"/>
      <c r="L45" s="148"/>
      <c r="M45" s="148"/>
      <c r="N45" s="148"/>
      <c r="O45" s="148"/>
      <c r="P45" s="148"/>
      <c r="Q45" s="148"/>
      <c r="R45" s="148"/>
      <c r="S45" s="148"/>
      <c r="T45" s="148"/>
      <c r="U45" s="148"/>
      <c r="V45" s="148"/>
      <c r="W45" s="148"/>
      <c r="X45" s="148"/>
      <c r="Y45" s="148"/>
      <c r="Z45" s="148"/>
      <c r="AA45" s="148"/>
      <c r="AB45" s="148"/>
      <c r="AC45" s="148"/>
      <c r="AD45" s="148"/>
      <c r="AE45" s="148"/>
      <c r="AF45" s="148"/>
      <c r="AG45" s="148"/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</row>
  </sheetData>
  <mergeCells count="174">
    <mergeCell ref="A44:AQ44"/>
    <mergeCell ref="A45:AQ45"/>
    <mergeCell ref="A42:AA42"/>
    <mergeCell ref="AB42:AF42"/>
    <mergeCell ref="AG42:AO42"/>
    <mergeCell ref="AP42:AQ42"/>
    <mergeCell ref="A43:AA43"/>
    <mergeCell ref="AB43:AF43"/>
    <mergeCell ref="AG43:AO43"/>
    <mergeCell ref="AP43:AQ43"/>
    <mergeCell ref="A40:AA40"/>
    <mergeCell ref="AB40:AF40"/>
    <mergeCell ref="AG40:AO40"/>
    <mergeCell ref="AP40:AQ40"/>
    <mergeCell ref="A41:AA41"/>
    <mergeCell ref="AB41:AF41"/>
    <mergeCell ref="AG41:AO41"/>
    <mergeCell ref="AP41:AQ41"/>
    <mergeCell ref="A38:AA38"/>
    <mergeCell ref="AB38:AF38"/>
    <mergeCell ref="AG38:AO38"/>
    <mergeCell ref="AP38:AQ38"/>
    <mergeCell ref="A39:AA39"/>
    <mergeCell ref="AB39:AF39"/>
    <mergeCell ref="AG39:AO39"/>
    <mergeCell ref="AP39:AQ39"/>
    <mergeCell ref="A36:AA37"/>
    <mergeCell ref="AB36:AF36"/>
    <mergeCell ref="AG36:AO36"/>
    <mergeCell ref="AP36:AQ36"/>
    <mergeCell ref="AB37:AF37"/>
    <mergeCell ref="AG37:AO37"/>
    <mergeCell ref="AP37:AQ37"/>
    <mergeCell ref="AB33:AF33"/>
    <mergeCell ref="AG33:AO33"/>
    <mergeCell ref="AP33:AQ33"/>
    <mergeCell ref="A34:AA35"/>
    <mergeCell ref="AB34:AF34"/>
    <mergeCell ref="AG34:AO34"/>
    <mergeCell ref="AP34:AQ34"/>
    <mergeCell ref="AB35:AF35"/>
    <mergeCell ref="AG35:AO35"/>
    <mergeCell ref="AP35:AQ35"/>
    <mergeCell ref="A27:B33"/>
    <mergeCell ref="C33:AA33"/>
    <mergeCell ref="AP30:AQ30"/>
    <mergeCell ref="C31:AA31"/>
    <mergeCell ref="AB31:AF31"/>
    <mergeCell ref="AG31:AO31"/>
    <mergeCell ref="AP31:AQ31"/>
    <mergeCell ref="C32:AA32"/>
    <mergeCell ref="AB32:AF32"/>
    <mergeCell ref="AG32:AO32"/>
    <mergeCell ref="AP32:AQ32"/>
    <mergeCell ref="C27:D30"/>
    <mergeCell ref="E27:L29"/>
    <mergeCell ref="E30:AA30"/>
    <mergeCell ref="AB30:AF30"/>
    <mergeCell ref="AG30:AO30"/>
    <mergeCell ref="AP27:AQ27"/>
    <mergeCell ref="M28:AA28"/>
    <mergeCell ref="AB28:AF28"/>
    <mergeCell ref="AG28:AO28"/>
    <mergeCell ref="AP28:AQ28"/>
    <mergeCell ref="M29:AA29"/>
    <mergeCell ref="AB29:AF29"/>
    <mergeCell ref="AG29:AO29"/>
    <mergeCell ref="AP29:AQ29"/>
    <mergeCell ref="M27:AA27"/>
    <mergeCell ref="AB27:AF27"/>
    <mergeCell ref="AG27:AO27"/>
    <mergeCell ref="AG25:AO25"/>
    <mergeCell ref="AP25:AQ25"/>
    <mergeCell ref="C26:AA26"/>
    <mergeCell ref="AB26:AF26"/>
    <mergeCell ref="AG26:AO26"/>
    <mergeCell ref="AP26:AQ26"/>
    <mergeCell ref="C23:AA23"/>
    <mergeCell ref="AB23:AF23"/>
    <mergeCell ref="AG23:AO23"/>
    <mergeCell ref="AP23:AQ23"/>
    <mergeCell ref="M14:AA14"/>
    <mergeCell ref="A24:B26"/>
    <mergeCell ref="C24:AA24"/>
    <mergeCell ref="AB24:AF24"/>
    <mergeCell ref="AG24:AO24"/>
    <mergeCell ref="AP24:AQ24"/>
    <mergeCell ref="C25:AA25"/>
    <mergeCell ref="AP21:AQ21"/>
    <mergeCell ref="I22:M22"/>
    <mergeCell ref="N22:AA22"/>
    <mergeCell ref="AB22:AF22"/>
    <mergeCell ref="AG22:AO22"/>
    <mergeCell ref="AP22:AQ22"/>
    <mergeCell ref="C20:H22"/>
    <mergeCell ref="I20:M20"/>
    <mergeCell ref="N20:AA20"/>
    <mergeCell ref="AB20:AF20"/>
    <mergeCell ref="AG20:AO20"/>
    <mergeCell ref="AP20:AQ20"/>
    <mergeCell ref="I21:M21"/>
    <mergeCell ref="N21:AA21"/>
    <mergeCell ref="AB21:AF21"/>
    <mergeCell ref="AG21:AO21"/>
    <mergeCell ref="AB25:AF25"/>
    <mergeCell ref="AB11:AF11"/>
    <mergeCell ref="AG11:AO11"/>
    <mergeCell ref="AP11:AQ11"/>
    <mergeCell ref="M12:AA12"/>
    <mergeCell ref="C18:AA18"/>
    <mergeCell ref="AB18:AF18"/>
    <mergeCell ref="AG18:AO18"/>
    <mergeCell ref="AP18:AQ18"/>
    <mergeCell ref="C19:AA19"/>
    <mergeCell ref="AB19:AF19"/>
    <mergeCell ref="AG19:AO19"/>
    <mergeCell ref="AP19:AQ19"/>
    <mergeCell ref="M16:AA16"/>
    <mergeCell ref="AB16:AF16"/>
    <mergeCell ref="AG16:AO16"/>
    <mergeCell ref="AP16:AQ16"/>
    <mergeCell ref="E17:AA17"/>
    <mergeCell ref="AB17:AF17"/>
    <mergeCell ref="AG17:AO17"/>
    <mergeCell ref="AP17:AQ17"/>
    <mergeCell ref="C13:D17"/>
    <mergeCell ref="AG13:AO13"/>
    <mergeCell ref="AP13:AQ13"/>
    <mergeCell ref="E14:L16"/>
    <mergeCell ref="A9:B23"/>
    <mergeCell ref="C9:D12"/>
    <mergeCell ref="E9:AA9"/>
    <mergeCell ref="AB9:AF9"/>
    <mergeCell ref="AG9:AO9"/>
    <mergeCell ref="AP9:AQ9"/>
    <mergeCell ref="AB14:AF14"/>
    <mergeCell ref="AG14:AO14"/>
    <mergeCell ref="AP14:AQ14"/>
    <mergeCell ref="M15:AA15"/>
    <mergeCell ref="AB15:AF15"/>
    <mergeCell ref="AG15:AO15"/>
    <mergeCell ref="AP15:AQ15"/>
    <mergeCell ref="AB12:AF12"/>
    <mergeCell ref="AG12:AO12"/>
    <mergeCell ref="AP12:AQ12"/>
    <mergeCell ref="E13:AA13"/>
    <mergeCell ref="AB13:AF13"/>
    <mergeCell ref="E10:L12"/>
    <mergeCell ref="M10:AA10"/>
    <mergeCell ref="AB10:AF10"/>
    <mergeCell ref="AG10:AO10"/>
    <mergeCell ref="AP10:AQ10"/>
    <mergeCell ref="M11:AA11"/>
    <mergeCell ref="AB6:AF6"/>
    <mergeCell ref="AG6:AO6"/>
    <mergeCell ref="AP6:AQ6"/>
    <mergeCell ref="C7:AA7"/>
    <mergeCell ref="AB7:AF7"/>
    <mergeCell ref="AG7:AO7"/>
    <mergeCell ref="AP7:AQ7"/>
    <mergeCell ref="A4:B8"/>
    <mergeCell ref="C4:AA4"/>
    <mergeCell ref="AB4:AF4"/>
    <mergeCell ref="AG4:AO4"/>
    <mergeCell ref="AP4:AQ4"/>
    <mergeCell ref="C5:AA5"/>
    <mergeCell ref="AB5:AF5"/>
    <mergeCell ref="AG5:AO5"/>
    <mergeCell ref="AP5:AQ5"/>
    <mergeCell ref="C6:AA6"/>
    <mergeCell ref="C8:AA8"/>
    <mergeCell ref="AB8:AF8"/>
    <mergeCell ref="AG8:AO8"/>
    <mergeCell ref="AP8:AQ8"/>
  </mergeCells>
  <phoneticPr fontId="3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8" firstPageNumber="35" orientation="portrait" useFirstPageNumber="1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E9949-19CF-421C-9553-E47A271D2EEC}">
  <dimension ref="A1:I46"/>
  <sheetViews>
    <sheetView view="pageBreakPreview" zoomScaleNormal="100" zoomScaleSheetLayoutView="100" workbookViewId="0">
      <selection activeCell="I10" sqref="I10"/>
    </sheetView>
  </sheetViews>
  <sheetFormatPr defaultColWidth="8.25" defaultRowHeight="13"/>
  <cols>
    <col min="1" max="1" width="8.25" style="9"/>
    <col min="2" max="2" width="10.6640625" style="9" bestFit="1" customWidth="1"/>
    <col min="3" max="3" width="8.25" style="9"/>
    <col min="4" max="4" width="10" style="9" customWidth="1"/>
    <col min="5" max="8" width="8.25" style="9"/>
    <col min="9" max="9" width="9.75" style="9" customWidth="1"/>
    <col min="10" max="16384" width="8.25" style="9"/>
  </cols>
  <sheetData>
    <row r="1" spans="1:9">
      <c r="A1" s="6"/>
      <c r="B1" s="7"/>
      <c r="C1" s="8"/>
    </row>
    <row r="2" spans="1:9">
      <c r="A2" s="156" t="s">
        <v>98</v>
      </c>
      <c r="B2" s="156"/>
      <c r="C2" s="156"/>
    </row>
    <row r="3" spans="1:9">
      <c r="A3" s="10"/>
    </row>
    <row r="4" spans="1:9" s="11" customFormat="1" ht="18.75" customHeight="1">
      <c r="A4" s="157" t="s">
        <v>99</v>
      </c>
      <c r="B4" s="157"/>
      <c r="C4" s="157"/>
      <c r="D4" s="157"/>
      <c r="E4" s="157"/>
      <c r="F4" s="157"/>
      <c r="G4" s="157"/>
      <c r="H4" s="157"/>
      <c r="I4" s="157"/>
    </row>
    <row r="5" spans="1:9" ht="14.25" customHeight="1">
      <c r="A5" s="12"/>
      <c r="B5" s="12"/>
      <c r="C5" s="12"/>
      <c r="D5" s="12"/>
      <c r="E5" s="12"/>
      <c r="F5" s="12"/>
      <c r="G5" s="12"/>
      <c r="H5" s="12"/>
      <c r="I5" s="12"/>
    </row>
    <row r="6" spans="1:9" ht="18.75" customHeight="1">
      <c r="A6" s="156" t="s">
        <v>100</v>
      </c>
      <c r="B6" s="156"/>
      <c r="C6" s="156"/>
      <c r="D6" s="156"/>
      <c r="E6" s="156"/>
      <c r="F6" s="156"/>
      <c r="G6" s="156"/>
      <c r="H6" s="156"/>
      <c r="I6" s="156"/>
    </row>
    <row r="7" spans="1:9" ht="18.75" customHeight="1">
      <c r="A7" s="13"/>
      <c r="B7" s="13"/>
      <c r="C7" s="13"/>
      <c r="D7" s="13"/>
      <c r="E7" s="13"/>
      <c r="F7" s="13"/>
      <c r="G7" s="13"/>
      <c r="H7" s="13"/>
      <c r="I7" s="13"/>
    </row>
    <row r="8" spans="1:9" ht="18.75" customHeight="1">
      <c r="A8" s="156" t="s">
        <v>101</v>
      </c>
      <c r="B8" s="156"/>
      <c r="C8" s="156"/>
      <c r="D8" s="156"/>
      <c r="E8" s="156"/>
      <c r="F8" s="156"/>
      <c r="G8" s="156"/>
      <c r="H8" s="156"/>
      <c r="I8" s="156"/>
    </row>
    <row r="9" spans="1:9" ht="18.75" customHeight="1">
      <c r="A9" s="158" t="s">
        <v>102</v>
      </c>
      <c r="B9" s="159"/>
      <c r="C9" s="14" t="s">
        <v>103</v>
      </c>
      <c r="D9" s="15" t="s">
        <v>104</v>
      </c>
      <c r="E9" s="13"/>
      <c r="F9" s="13"/>
      <c r="G9" s="13"/>
      <c r="H9" s="13"/>
      <c r="I9" s="13"/>
    </row>
    <row r="10" spans="1:9" ht="18.75" customHeight="1">
      <c r="A10" s="154" t="s">
        <v>105</v>
      </c>
      <c r="B10" s="155"/>
      <c r="C10" s="16">
        <v>35</v>
      </c>
      <c r="D10" s="17" t="s">
        <v>106</v>
      </c>
      <c r="E10" s="13" t="s">
        <v>107</v>
      </c>
      <c r="F10" s="13"/>
      <c r="G10" s="13"/>
      <c r="H10" s="13"/>
      <c r="I10" s="13"/>
    </row>
    <row r="11" spans="1:9" ht="18.75" customHeight="1">
      <c r="A11" s="163" t="s">
        <v>108</v>
      </c>
      <c r="B11" s="164"/>
      <c r="C11" s="18">
        <v>1</v>
      </c>
      <c r="D11" s="19" t="s">
        <v>106</v>
      </c>
      <c r="E11" s="13" t="s">
        <v>109</v>
      </c>
      <c r="F11" s="13"/>
      <c r="G11" s="13"/>
      <c r="H11" s="13"/>
      <c r="I11" s="13"/>
    </row>
    <row r="12" spans="1:9" ht="18.75" customHeight="1">
      <c r="A12" s="163" t="s">
        <v>110</v>
      </c>
      <c r="B12" s="164"/>
      <c r="C12" s="18">
        <v>0</v>
      </c>
      <c r="D12" s="19" t="s">
        <v>106</v>
      </c>
      <c r="E12" s="13" t="s">
        <v>111</v>
      </c>
      <c r="F12" s="13"/>
      <c r="G12" s="13"/>
      <c r="H12" s="13"/>
      <c r="I12" s="13"/>
    </row>
    <row r="13" spans="1:9" ht="18.75" customHeight="1">
      <c r="A13" s="163" t="s">
        <v>112</v>
      </c>
      <c r="B13" s="164"/>
      <c r="C13" s="18">
        <v>56.9</v>
      </c>
      <c r="D13" s="19" t="s">
        <v>106</v>
      </c>
      <c r="E13" s="13" t="s">
        <v>113</v>
      </c>
      <c r="F13" s="13"/>
      <c r="G13" s="13"/>
      <c r="H13" s="13"/>
      <c r="I13" s="13"/>
    </row>
    <row r="14" spans="1:9" ht="18.75" customHeight="1">
      <c r="A14" s="165" t="s">
        <v>114</v>
      </c>
      <c r="B14" s="166"/>
      <c r="C14" s="20">
        <v>104.5</v>
      </c>
      <c r="D14" s="21" t="s">
        <v>106</v>
      </c>
      <c r="E14" s="13" t="s">
        <v>115</v>
      </c>
      <c r="F14" s="13"/>
      <c r="G14" s="13"/>
      <c r="H14" s="13"/>
      <c r="I14" s="13"/>
    </row>
    <row r="15" spans="1:9" ht="18.75" customHeight="1">
      <c r="A15" s="167" t="s">
        <v>116</v>
      </c>
      <c r="B15" s="168"/>
      <c r="C15" s="89">
        <v>2</v>
      </c>
      <c r="D15" s="23" t="s">
        <v>117</v>
      </c>
      <c r="E15" s="13" t="s">
        <v>118</v>
      </c>
      <c r="F15" s="13"/>
      <c r="G15" s="13"/>
      <c r="H15" s="13"/>
      <c r="I15" s="13"/>
    </row>
    <row r="16" spans="1:9" ht="18.75" customHeight="1">
      <c r="A16" s="13"/>
      <c r="B16" s="13"/>
      <c r="C16" s="13"/>
      <c r="D16" s="13"/>
      <c r="E16" s="13"/>
      <c r="F16" s="13"/>
      <c r="G16" s="13"/>
      <c r="H16" s="13"/>
      <c r="I16" s="13"/>
    </row>
    <row r="17" spans="1:9" ht="18.75" customHeight="1">
      <c r="A17" s="13" t="s">
        <v>119</v>
      </c>
      <c r="B17" s="13"/>
      <c r="C17" s="13"/>
      <c r="D17" s="13"/>
      <c r="E17" s="13"/>
      <c r="F17" s="13"/>
      <c r="G17" s="13"/>
      <c r="H17" s="13"/>
      <c r="I17" s="13"/>
    </row>
    <row r="18" spans="1:9" ht="18.75" customHeight="1">
      <c r="A18" s="24" t="s">
        <v>120</v>
      </c>
      <c r="B18" s="169" t="s">
        <v>103</v>
      </c>
      <c r="C18" s="159"/>
      <c r="D18" s="170" t="s">
        <v>121</v>
      </c>
      <c r="E18" s="169"/>
      <c r="F18" s="169"/>
      <c r="G18" s="169"/>
      <c r="H18" s="159"/>
      <c r="I18" s="13"/>
    </row>
    <row r="19" spans="1:9" ht="18.75" customHeight="1">
      <c r="A19" s="25" t="s">
        <v>122</v>
      </c>
      <c r="B19" s="26">
        <v>70</v>
      </c>
      <c r="C19" s="27" t="s">
        <v>4</v>
      </c>
      <c r="D19" s="171" t="s">
        <v>169</v>
      </c>
      <c r="E19" s="172"/>
      <c r="F19" s="172"/>
      <c r="G19" s="172"/>
      <c r="H19" s="173"/>
    </row>
    <row r="20" spans="1:9" ht="18.75" customHeight="1">
      <c r="A20" s="28" t="s">
        <v>123</v>
      </c>
      <c r="B20" s="29">
        <v>68</v>
      </c>
      <c r="C20" s="30" t="s">
        <v>4</v>
      </c>
      <c r="D20" s="174" t="s">
        <v>170</v>
      </c>
      <c r="E20" s="161"/>
      <c r="F20" s="161"/>
      <c r="G20" s="161"/>
      <c r="H20" s="162"/>
    </row>
    <row r="21" spans="1:9" ht="18.75" customHeight="1">
      <c r="A21" s="28" t="s">
        <v>124</v>
      </c>
      <c r="B21" s="29">
        <v>0</v>
      </c>
      <c r="C21" s="30" t="s">
        <v>4</v>
      </c>
      <c r="D21" s="160" t="s">
        <v>171</v>
      </c>
      <c r="E21" s="161"/>
      <c r="F21" s="161"/>
      <c r="G21" s="161"/>
      <c r="H21" s="162"/>
    </row>
    <row r="22" spans="1:9" ht="18.75" customHeight="1">
      <c r="A22" s="28" t="s">
        <v>125</v>
      </c>
      <c r="B22" s="29">
        <v>113.8</v>
      </c>
      <c r="C22" s="30" t="s">
        <v>4</v>
      </c>
      <c r="D22" s="160" t="s">
        <v>172</v>
      </c>
      <c r="E22" s="161"/>
      <c r="F22" s="161"/>
      <c r="G22" s="161"/>
      <c r="H22" s="162"/>
    </row>
    <row r="23" spans="1:9" ht="18.75" customHeight="1">
      <c r="A23" s="28" t="s">
        <v>126</v>
      </c>
      <c r="B23" s="31">
        <v>238.7</v>
      </c>
      <c r="C23" s="30" t="s">
        <v>4</v>
      </c>
      <c r="D23" s="160" t="s">
        <v>173</v>
      </c>
      <c r="E23" s="161"/>
      <c r="F23" s="161"/>
      <c r="G23" s="161"/>
      <c r="H23" s="162"/>
    </row>
    <row r="24" spans="1:9" ht="18.75" customHeight="1">
      <c r="A24" s="28" t="s">
        <v>127</v>
      </c>
      <c r="B24" s="32">
        <v>1100</v>
      </c>
      <c r="C24" s="30" t="s">
        <v>17</v>
      </c>
      <c r="D24" s="179" t="s">
        <v>174</v>
      </c>
      <c r="E24" s="161"/>
      <c r="F24" s="161"/>
      <c r="G24" s="161"/>
      <c r="H24" s="162"/>
    </row>
    <row r="25" spans="1:9" ht="18.75" customHeight="1">
      <c r="A25" s="28" t="s">
        <v>128</v>
      </c>
      <c r="B25" s="32">
        <v>1400</v>
      </c>
      <c r="C25" s="30" t="s">
        <v>17</v>
      </c>
      <c r="D25" s="179" t="s">
        <v>175</v>
      </c>
      <c r="E25" s="161"/>
      <c r="F25" s="161"/>
      <c r="G25" s="161"/>
      <c r="H25" s="162"/>
    </row>
    <row r="26" spans="1:9" ht="18.75" customHeight="1">
      <c r="A26" s="28" t="s">
        <v>129</v>
      </c>
      <c r="B26" s="32">
        <v>0</v>
      </c>
      <c r="C26" s="30" t="s">
        <v>17</v>
      </c>
      <c r="D26" s="179" t="s">
        <v>176</v>
      </c>
      <c r="E26" s="161"/>
      <c r="F26" s="161"/>
      <c r="G26" s="161"/>
      <c r="H26" s="162"/>
    </row>
    <row r="27" spans="1:9" ht="18.75" customHeight="1">
      <c r="A27" s="28" t="s">
        <v>130</v>
      </c>
      <c r="B27" s="32">
        <v>0</v>
      </c>
      <c r="C27" s="30" t="s">
        <v>26</v>
      </c>
      <c r="D27" s="180" t="s">
        <v>177</v>
      </c>
      <c r="E27" s="161"/>
      <c r="F27" s="161"/>
      <c r="G27" s="161"/>
      <c r="H27" s="162"/>
    </row>
    <row r="28" spans="1:9" ht="18.75" customHeight="1">
      <c r="A28" s="28" t="s">
        <v>131</v>
      </c>
      <c r="B28" s="32">
        <v>0</v>
      </c>
      <c r="C28" s="30" t="s">
        <v>35</v>
      </c>
      <c r="D28" s="179" t="s">
        <v>178</v>
      </c>
      <c r="E28" s="161"/>
      <c r="F28" s="161"/>
      <c r="G28" s="161"/>
      <c r="H28" s="162"/>
    </row>
    <row r="29" spans="1:9" ht="18.75" customHeight="1">
      <c r="A29" s="28" t="s">
        <v>132</v>
      </c>
      <c r="B29" s="33">
        <v>716.9</v>
      </c>
      <c r="C29" s="30" t="s">
        <v>35</v>
      </c>
      <c r="D29" s="174" t="s">
        <v>179</v>
      </c>
      <c r="E29" s="161"/>
      <c r="F29" s="161"/>
      <c r="G29" s="161"/>
      <c r="H29" s="162"/>
    </row>
    <row r="30" spans="1:9" ht="18.75" customHeight="1">
      <c r="A30" s="28" t="s">
        <v>133</v>
      </c>
      <c r="B30" s="32">
        <v>0</v>
      </c>
      <c r="C30" s="30" t="s">
        <v>35</v>
      </c>
      <c r="D30" s="179" t="s">
        <v>180</v>
      </c>
      <c r="E30" s="161"/>
      <c r="F30" s="161"/>
      <c r="G30" s="161"/>
      <c r="H30" s="162"/>
    </row>
    <row r="31" spans="1:9" ht="18.75" customHeight="1">
      <c r="A31" s="28" t="s">
        <v>134</v>
      </c>
      <c r="B31" s="34">
        <v>0</v>
      </c>
      <c r="C31" s="30" t="s">
        <v>135</v>
      </c>
      <c r="D31" s="179" t="s">
        <v>178</v>
      </c>
      <c r="E31" s="161"/>
      <c r="F31" s="161"/>
      <c r="G31" s="161"/>
      <c r="H31" s="162"/>
    </row>
    <row r="32" spans="1:9" ht="18.75" customHeight="1">
      <c r="A32" s="28" t="s">
        <v>136</v>
      </c>
      <c r="B32" s="34">
        <v>1.36</v>
      </c>
      <c r="C32" s="30" t="s">
        <v>135</v>
      </c>
      <c r="D32" s="179" t="s">
        <v>181</v>
      </c>
      <c r="E32" s="161"/>
      <c r="F32" s="161"/>
      <c r="G32" s="161"/>
      <c r="H32" s="162"/>
    </row>
    <row r="33" spans="1:9" ht="18.75" customHeight="1">
      <c r="A33" s="28" t="s">
        <v>137</v>
      </c>
      <c r="B33" s="34">
        <v>0</v>
      </c>
      <c r="C33" s="30" t="s">
        <v>135</v>
      </c>
      <c r="D33" s="179" t="s">
        <v>180</v>
      </c>
      <c r="E33" s="161"/>
      <c r="F33" s="161"/>
      <c r="G33" s="161"/>
      <c r="H33" s="162"/>
    </row>
    <row r="34" spans="1:9" ht="18.75" customHeight="1">
      <c r="A34" s="35" t="s">
        <v>97</v>
      </c>
      <c r="B34" s="36">
        <v>33900000</v>
      </c>
      <c r="C34" s="37" t="s">
        <v>96</v>
      </c>
      <c r="D34" s="181" t="s">
        <v>182</v>
      </c>
      <c r="E34" s="182"/>
      <c r="F34" s="182"/>
      <c r="G34" s="182"/>
      <c r="H34" s="183"/>
    </row>
    <row r="35" spans="1:9" s="40" customFormat="1" ht="13.5" customHeight="1">
      <c r="A35" s="38" t="s">
        <v>183</v>
      </c>
      <c r="B35" s="39"/>
      <c r="D35" s="41"/>
      <c r="E35" s="41"/>
      <c r="F35" s="41"/>
      <c r="G35" s="41"/>
      <c r="H35" s="41"/>
    </row>
    <row r="36" spans="1:9" s="40" customFormat="1" ht="13.5" customHeight="1">
      <c r="A36" s="38" t="s">
        <v>184</v>
      </c>
      <c r="B36" s="39"/>
      <c r="D36" s="41"/>
      <c r="E36" s="41"/>
      <c r="F36" s="41"/>
      <c r="G36" s="41"/>
      <c r="H36" s="41"/>
    </row>
    <row r="37" spans="1:9" s="40" customFormat="1" ht="13.5" customHeight="1">
      <c r="A37" s="38" t="s">
        <v>185</v>
      </c>
      <c r="B37" s="42"/>
      <c r="C37" s="42"/>
      <c r="D37" s="42"/>
      <c r="E37" s="42"/>
      <c r="F37" s="42"/>
      <c r="G37" s="42"/>
      <c r="H37" s="42"/>
      <c r="I37" s="42"/>
    </row>
    <row r="38" spans="1:9">
      <c r="A38" s="13"/>
      <c r="B38" s="13"/>
      <c r="C38" s="13"/>
      <c r="D38" s="13"/>
      <c r="E38" s="13"/>
      <c r="F38" s="13"/>
      <c r="G38" s="13"/>
      <c r="H38" s="13"/>
      <c r="I38" s="13"/>
    </row>
    <row r="39" spans="1:9">
      <c r="A39" s="43" t="s">
        <v>138</v>
      </c>
      <c r="B39" s="43"/>
      <c r="C39" s="43"/>
      <c r="D39" s="43"/>
      <c r="E39" s="43"/>
      <c r="F39" s="43"/>
      <c r="G39" s="43"/>
      <c r="H39" s="43"/>
      <c r="I39" s="43"/>
    </row>
    <row r="40" spans="1:9">
      <c r="A40" s="175"/>
      <c r="B40" s="177" t="s">
        <v>139</v>
      </c>
      <c r="C40" s="178"/>
    </row>
    <row r="41" spans="1:9">
      <c r="A41" s="176"/>
      <c r="B41" s="44" t="s">
        <v>140</v>
      </c>
      <c r="C41" s="45" t="s">
        <v>141</v>
      </c>
    </row>
    <row r="42" spans="1:9">
      <c r="A42" s="46" t="s">
        <v>142</v>
      </c>
      <c r="B42" s="47">
        <v>600</v>
      </c>
      <c r="C42" s="48">
        <v>0</v>
      </c>
    </row>
    <row r="43" spans="1:9">
      <c r="A43" s="49" t="s">
        <v>143</v>
      </c>
      <c r="B43" s="50">
        <v>800</v>
      </c>
      <c r="C43" s="51">
        <v>0</v>
      </c>
    </row>
    <row r="44" spans="1:9">
      <c r="A44" s="52" t="s">
        <v>144</v>
      </c>
      <c r="B44" s="53">
        <v>1100</v>
      </c>
      <c r="C44" s="54">
        <v>0</v>
      </c>
    </row>
    <row r="45" spans="1:9">
      <c r="A45" s="55" t="s">
        <v>145</v>
      </c>
      <c r="B45" s="56">
        <f>IF(B44="","",SUM(B42:B44))</f>
        <v>2500</v>
      </c>
      <c r="C45" s="57">
        <v>0</v>
      </c>
    </row>
    <row r="46" spans="1:9">
      <c r="C46" s="58"/>
    </row>
  </sheetData>
  <sheetProtection algorithmName="SHA-512" hashValue="CAWnaM+xCOIGd4pQYa2tvnzLa4kCRKyyVp9QjkSyQEXhdxfV0cKKR1Q25aGzBo3zMW2K6G4ieF8PrAx5xofrSg==" saltValue="6rBkjOIL/+87reip9wrKtA==" spinCount="100000" sheet="1" objects="1" scenarios="1"/>
  <mergeCells count="31">
    <mergeCell ref="A40:A41"/>
    <mergeCell ref="B40:C40"/>
    <mergeCell ref="D24:H24"/>
    <mergeCell ref="D25:H25"/>
    <mergeCell ref="D26:H26"/>
    <mergeCell ref="D27:H27"/>
    <mergeCell ref="D28:H28"/>
    <mergeCell ref="D29:H29"/>
    <mergeCell ref="D30:H30"/>
    <mergeCell ref="D31:H31"/>
    <mergeCell ref="D32:H32"/>
    <mergeCell ref="D33:H33"/>
    <mergeCell ref="D34:H34"/>
    <mergeCell ref="D23:H23"/>
    <mergeCell ref="A11:B11"/>
    <mergeCell ref="A12:B12"/>
    <mergeCell ref="A13:B13"/>
    <mergeCell ref="A14:B14"/>
    <mergeCell ref="A15:B15"/>
    <mergeCell ref="B18:C18"/>
    <mergeCell ref="D18:H18"/>
    <mergeCell ref="D19:H19"/>
    <mergeCell ref="D20:H20"/>
    <mergeCell ref="D21:H21"/>
    <mergeCell ref="D22:H22"/>
    <mergeCell ref="A10:B10"/>
    <mergeCell ref="A2:C2"/>
    <mergeCell ref="A4:I4"/>
    <mergeCell ref="A6:I6"/>
    <mergeCell ref="A8:I8"/>
    <mergeCell ref="A9:B9"/>
  </mergeCells>
  <phoneticPr fontId="3"/>
  <pageMargins left="0.7" right="0.7" top="0.75" bottom="0.75" header="0.3" footer="0.3"/>
  <pageSetup paperSize="9" scale="92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C5A68-2672-4E6D-AD19-46F5EEB99373}">
  <dimension ref="A1:I46"/>
  <sheetViews>
    <sheetView showWhiteSpace="0" view="pageBreakPreview" topLeftCell="A4" zoomScale="90" zoomScaleNormal="100" zoomScaleSheetLayoutView="90" workbookViewId="0">
      <selection activeCell="I15" sqref="I15"/>
    </sheetView>
  </sheetViews>
  <sheetFormatPr defaultColWidth="8.25" defaultRowHeight="13"/>
  <cols>
    <col min="1" max="1" width="8.25" style="9"/>
    <col min="2" max="2" width="10.6640625" style="9" bestFit="1" customWidth="1"/>
    <col min="3" max="3" width="8.25" style="9" customWidth="1"/>
    <col min="4" max="4" width="10" style="9" customWidth="1"/>
    <col min="5" max="8" width="8.25" style="9"/>
    <col min="9" max="9" width="9.75" style="9" customWidth="1"/>
    <col min="10" max="16384" width="8.25" style="9"/>
  </cols>
  <sheetData>
    <row r="1" spans="1:9">
      <c r="A1" s="6"/>
      <c r="B1" s="7"/>
      <c r="C1" s="8"/>
    </row>
    <row r="2" spans="1:9">
      <c r="A2" s="156" t="s">
        <v>98</v>
      </c>
      <c r="B2" s="156"/>
      <c r="C2" s="156"/>
    </row>
    <row r="3" spans="1:9">
      <c r="A3" s="10"/>
    </row>
    <row r="4" spans="1:9" s="11" customFormat="1" ht="18.75" customHeight="1">
      <c r="A4" s="157" t="s">
        <v>99</v>
      </c>
      <c r="B4" s="157"/>
      <c r="C4" s="157"/>
      <c r="D4" s="157"/>
      <c r="E4" s="157"/>
      <c r="F4" s="157"/>
      <c r="G4" s="157"/>
      <c r="H4" s="157"/>
      <c r="I4" s="157"/>
    </row>
    <row r="5" spans="1:9" ht="14.25" customHeight="1">
      <c r="A5" s="12"/>
      <c r="B5" s="12"/>
      <c r="C5" s="12"/>
      <c r="D5" s="12"/>
      <c r="E5" s="12"/>
      <c r="F5" s="12"/>
      <c r="G5" s="12"/>
      <c r="H5" s="12"/>
      <c r="I5" s="12"/>
    </row>
    <row r="6" spans="1:9" ht="18.75" customHeight="1">
      <c r="A6" s="156" t="s">
        <v>100</v>
      </c>
      <c r="B6" s="156"/>
      <c r="C6" s="156"/>
      <c r="D6" s="156"/>
      <c r="E6" s="156"/>
      <c r="F6" s="156"/>
      <c r="G6" s="156"/>
      <c r="H6" s="156"/>
      <c r="I6" s="156"/>
    </row>
    <row r="7" spans="1:9" ht="18.75" customHeight="1">
      <c r="A7" s="13"/>
      <c r="B7" s="13"/>
      <c r="C7" s="13"/>
      <c r="D7" s="13"/>
      <c r="E7" s="13"/>
      <c r="F7" s="13"/>
      <c r="G7" s="13"/>
      <c r="H7" s="13"/>
      <c r="I7" s="13"/>
    </row>
    <row r="8" spans="1:9" ht="18.75" customHeight="1">
      <c r="A8" s="156" t="s">
        <v>101</v>
      </c>
      <c r="B8" s="156"/>
      <c r="C8" s="156"/>
      <c r="D8" s="156"/>
      <c r="E8" s="156"/>
      <c r="F8" s="156"/>
      <c r="G8" s="156"/>
      <c r="H8" s="156"/>
      <c r="I8" s="156"/>
    </row>
    <row r="9" spans="1:9" ht="18.75" customHeight="1">
      <c r="A9" s="158" t="s">
        <v>102</v>
      </c>
      <c r="B9" s="159"/>
      <c r="C9" s="14" t="s">
        <v>103</v>
      </c>
      <c r="D9" s="15" t="s">
        <v>104</v>
      </c>
      <c r="E9" s="13"/>
      <c r="F9" s="13"/>
      <c r="G9" s="13"/>
      <c r="H9" s="13"/>
      <c r="I9" s="13"/>
    </row>
    <row r="10" spans="1:9" ht="18.75" customHeight="1">
      <c r="A10" s="154" t="s">
        <v>105</v>
      </c>
      <c r="B10" s="155"/>
      <c r="C10" s="16"/>
      <c r="D10" s="17" t="s">
        <v>106</v>
      </c>
      <c r="E10" s="13" t="s">
        <v>107</v>
      </c>
      <c r="F10" s="13"/>
      <c r="G10" s="13"/>
      <c r="H10" s="13"/>
      <c r="I10" s="13"/>
    </row>
    <row r="11" spans="1:9" ht="18.75" customHeight="1">
      <c r="A11" s="163" t="s">
        <v>108</v>
      </c>
      <c r="B11" s="164"/>
      <c r="C11" s="18"/>
      <c r="D11" s="19" t="s">
        <v>106</v>
      </c>
      <c r="E11" s="13" t="s">
        <v>109</v>
      </c>
      <c r="F11" s="13"/>
      <c r="G11" s="13"/>
      <c r="H11" s="13"/>
      <c r="I11" s="13"/>
    </row>
    <row r="12" spans="1:9" ht="18.75" customHeight="1">
      <c r="A12" s="163" t="s">
        <v>110</v>
      </c>
      <c r="B12" s="164"/>
      <c r="C12" s="18"/>
      <c r="D12" s="19" t="s">
        <v>106</v>
      </c>
      <c r="E12" s="13" t="s">
        <v>111</v>
      </c>
      <c r="F12" s="13"/>
      <c r="G12" s="13"/>
      <c r="H12" s="13"/>
      <c r="I12" s="13"/>
    </row>
    <row r="13" spans="1:9" ht="18.75" customHeight="1">
      <c r="A13" s="163" t="s">
        <v>112</v>
      </c>
      <c r="B13" s="164"/>
      <c r="C13" s="18"/>
      <c r="D13" s="19" t="s">
        <v>106</v>
      </c>
      <c r="E13" s="13" t="s">
        <v>113</v>
      </c>
      <c r="F13" s="13"/>
      <c r="G13" s="13"/>
      <c r="H13" s="13"/>
      <c r="I13" s="13"/>
    </row>
    <row r="14" spans="1:9" ht="18.75" customHeight="1">
      <c r="A14" s="165" t="s">
        <v>114</v>
      </c>
      <c r="B14" s="166"/>
      <c r="C14" s="20"/>
      <c r="D14" s="21" t="s">
        <v>106</v>
      </c>
      <c r="E14" s="13" t="s">
        <v>115</v>
      </c>
      <c r="F14" s="13"/>
      <c r="G14" s="13"/>
      <c r="H14" s="13"/>
      <c r="I14" s="13"/>
    </row>
    <row r="15" spans="1:9" ht="18.75" customHeight="1">
      <c r="A15" s="167" t="s">
        <v>116</v>
      </c>
      <c r="B15" s="168"/>
      <c r="C15" s="22"/>
      <c r="D15" s="23" t="s">
        <v>117</v>
      </c>
      <c r="E15" s="13" t="s">
        <v>118</v>
      </c>
      <c r="F15" s="13"/>
      <c r="G15" s="13"/>
      <c r="H15" s="13"/>
      <c r="I15" s="13"/>
    </row>
    <row r="16" spans="1:9" ht="18.75" customHeight="1">
      <c r="A16" s="13"/>
      <c r="B16" s="13"/>
      <c r="C16" s="13"/>
      <c r="D16" s="13"/>
      <c r="E16" s="13"/>
      <c r="F16" s="13"/>
      <c r="G16" s="13"/>
      <c r="H16" s="13"/>
      <c r="I16" s="13"/>
    </row>
    <row r="17" spans="1:9" ht="18.75" customHeight="1">
      <c r="A17" s="13" t="s">
        <v>119</v>
      </c>
      <c r="B17" s="13"/>
      <c r="C17" s="13"/>
      <c r="D17" s="13"/>
      <c r="E17" s="13"/>
      <c r="F17" s="13"/>
      <c r="G17" s="13"/>
      <c r="H17" s="13"/>
      <c r="I17" s="13"/>
    </row>
    <row r="18" spans="1:9" ht="18.75" customHeight="1">
      <c r="A18" s="24" t="s">
        <v>120</v>
      </c>
      <c r="B18" s="169" t="s">
        <v>103</v>
      </c>
      <c r="C18" s="159"/>
      <c r="D18" s="170" t="s">
        <v>121</v>
      </c>
      <c r="E18" s="169"/>
      <c r="F18" s="169"/>
      <c r="G18" s="169"/>
      <c r="H18" s="159"/>
      <c r="I18" s="13"/>
    </row>
    <row r="19" spans="1:9" ht="18.75" customHeight="1">
      <c r="A19" s="25" t="s">
        <v>122</v>
      </c>
      <c r="B19" s="26"/>
      <c r="C19" s="27" t="s">
        <v>4</v>
      </c>
      <c r="D19" s="171"/>
      <c r="E19" s="172"/>
      <c r="F19" s="172"/>
      <c r="G19" s="172"/>
      <c r="H19" s="173"/>
    </row>
    <row r="20" spans="1:9" ht="18.75" customHeight="1">
      <c r="A20" s="28" t="s">
        <v>123</v>
      </c>
      <c r="B20" s="29"/>
      <c r="C20" s="30" t="s">
        <v>4</v>
      </c>
      <c r="D20" s="160"/>
      <c r="E20" s="161"/>
      <c r="F20" s="161"/>
      <c r="G20" s="161"/>
      <c r="H20" s="162"/>
    </row>
    <row r="21" spans="1:9" ht="18.75" customHeight="1">
      <c r="A21" s="28" t="s">
        <v>124</v>
      </c>
      <c r="B21" s="29"/>
      <c r="C21" s="30" t="s">
        <v>4</v>
      </c>
      <c r="D21" s="160"/>
      <c r="E21" s="161"/>
      <c r="F21" s="161"/>
      <c r="G21" s="161"/>
      <c r="H21" s="162"/>
    </row>
    <row r="22" spans="1:9" ht="18.75" customHeight="1">
      <c r="A22" s="28" t="s">
        <v>125</v>
      </c>
      <c r="B22" s="29"/>
      <c r="C22" s="30" t="s">
        <v>4</v>
      </c>
      <c r="D22" s="160"/>
      <c r="E22" s="161"/>
      <c r="F22" s="161"/>
      <c r="G22" s="161"/>
      <c r="H22" s="162"/>
    </row>
    <row r="23" spans="1:9" ht="18.75" customHeight="1">
      <c r="A23" s="28" t="s">
        <v>126</v>
      </c>
      <c r="B23" s="31"/>
      <c r="C23" s="30" t="s">
        <v>4</v>
      </c>
      <c r="D23" s="160"/>
      <c r="E23" s="161"/>
      <c r="F23" s="161"/>
      <c r="G23" s="161"/>
      <c r="H23" s="162"/>
    </row>
    <row r="24" spans="1:9" ht="18.75" customHeight="1">
      <c r="A24" s="28" t="s">
        <v>127</v>
      </c>
      <c r="B24" s="32"/>
      <c r="C24" s="30" t="s">
        <v>17</v>
      </c>
      <c r="D24" s="180"/>
      <c r="E24" s="161"/>
      <c r="F24" s="161"/>
      <c r="G24" s="161"/>
      <c r="H24" s="162"/>
    </row>
    <row r="25" spans="1:9" ht="18.75" customHeight="1">
      <c r="A25" s="28" t="s">
        <v>128</v>
      </c>
      <c r="B25" s="32"/>
      <c r="C25" s="30" t="s">
        <v>17</v>
      </c>
      <c r="D25" s="180"/>
      <c r="E25" s="161"/>
      <c r="F25" s="161"/>
      <c r="G25" s="161"/>
      <c r="H25" s="162"/>
    </row>
    <row r="26" spans="1:9" ht="18.75" customHeight="1">
      <c r="A26" s="28" t="s">
        <v>129</v>
      </c>
      <c r="B26" s="32"/>
      <c r="C26" s="30" t="s">
        <v>17</v>
      </c>
      <c r="D26" s="180"/>
      <c r="E26" s="161"/>
      <c r="F26" s="161"/>
      <c r="G26" s="161"/>
      <c r="H26" s="162"/>
    </row>
    <row r="27" spans="1:9" ht="18.75" customHeight="1">
      <c r="A27" s="28" t="s">
        <v>130</v>
      </c>
      <c r="B27" s="32"/>
      <c r="C27" s="30" t="s">
        <v>26</v>
      </c>
      <c r="D27" s="180"/>
      <c r="E27" s="161"/>
      <c r="F27" s="161"/>
      <c r="G27" s="161"/>
      <c r="H27" s="162"/>
    </row>
    <row r="28" spans="1:9" ht="18.75" customHeight="1">
      <c r="A28" s="28" t="s">
        <v>131</v>
      </c>
      <c r="B28" s="32"/>
      <c r="C28" s="30" t="s">
        <v>35</v>
      </c>
      <c r="D28" s="180"/>
      <c r="E28" s="161"/>
      <c r="F28" s="161"/>
      <c r="G28" s="161"/>
      <c r="H28" s="162"/>
    </row>
    <row r="29" spans="1:9" ht="18.75" customHeight="1">
      <c r="A29" s="28" t="s">
        <v>132</v>
      </c>
      <c r="B29" s="33"/>
      <c r="C29" s="30" t="s">
        <v>35</v>
      </c>
      <c r="D29" s="160"/>
      <c r="E29" s="161"/>
      <c r="F29" s="161"/>
      <c r="G29" s="161"/>
      <c r="H29" s="162"/>
    </row>
    <row r="30" spans="1:9" ht="18.75" customHeight="1">
      <c r="A30" s="28" t="s">
        <v>133</v>
      </c>
      <c r="B30" s="32"/>
      <c r="C30" s="30" t="s">
        <v>35</v>
      </c>
      <c r="D30" s="180"/>
      <c r="E30" s="161"/>
      <c r="F30" s="161"/>
      <c r="G30" s="161"/>
      <c r="H30" s="162"/>
    </row>
    <row r="31" spans="1:9" ht="18.75" customHeight="1">
      <c r="A31" s="28" t="s">
        <v>134</v>
      </c>
      <c r="B31" s="34"/>
      <c r="C31" s="30" t="s">
        <v>135</v>
      </c>
      <c r="D31" s="180"/>
      <c r="E31" s="161"/>
      <c r="F31" s="161"/>
      <c r="G31" s="161"/>
      <c r="H31" s="162"/>
    </row>
    <row r="32" spans="1:9" ht="18.75" customHeight="1">
      <c r="A32" s="28" t="s">
        <v>136</v>
      </c>
      <c r="B32" s="34"/>
      <c r="C32" s="30" t="s">
        <v>135</v>
      </c>
      <c r="D32" s="180"/>
      <c r="E32" s="161"/>
      <c r="F32" s="161"/>
      <c r="G32" s="161"/>
      <c r="H32" s="162"/>
    </row>
    <row r="33" spans="1:9" ht="18.75" customHeight="1">
      <c r="A33" s="28" t="s">
        <v>137</v>
      </c>
      <c r="B33" s="34"/>
      <c r="C33" s="30" t="s">
        <v>135</v>
      </c>
      <c r="D33" s="180"/>
      <c r="E33" s="161"/>
      <c r="F33" s="161"/>
      <c r="G33" s="161"/>
      <c r="H33" s="162"/>
    </row>
    <row r="34" spans="1:9" ht="18.75" customHeight="1">
      <c r="A34" s="35" t="s">
        <v>97</v>
      </c>
      <c r="B34" s="36"/>
      <c r="C34" s="37" t="s">
        <v>96</v>
      </c>
      <c r="D34" s="184"/>
      <c r="E34" s="182"/>
      <c r="F34" s="182"/>
      <c r="G34" s="182"/>
      <c r="H34" s="183"/>
    </row>
    <row r="35" spans="1:9" s="40" customFormat="1" ht="13.5" customHeight="1">
      <c r="A35" s="38"/>
      <c r="B35" s="39"/>
      <c r="D35" s="41"/>
      <c r="E35" s="41"/>
      <c r="F35" s="41"/>
      <c r="G35" s="41"/>
      <c r="H35" s="41"/>
    </row>
    <row r="36" spans="1:9" s="40" customFormat="1" ht="13.5" customHeight="1">
      <c r="A36" s="38"/>
      <c r="B36" s="39"/>
      <c r="D36" s="41"/>
      <c r="E36" s="41"/>
      <c r="F36" s="41"/>
      <c r="G36" s="41"/>
      <c r="H36" s="41"/>
    </row>
    <row r="37" spans="1:9" s="40" customFormat="1" ht="13.5" customHeight="1">
      <c r="A37" s="38"/>
      <c r="B37" s="42"/>
      <c r="C37" s="42"/>
      <c r="D37" s="42"/>
      <c r="E37" s="42"/>
      <c r="F37" s="42"/>
      <c r="G37" s="42"/>
      <c r="H37" s="42"/>
      <c r="I37" s="42"/>
    </row>
    <row r="38" spans="1:9">
      <c r="A38" s="13"/>
      <c r="B38" s="13"/>
      <c r="C38" s="13"/>
      <c r="D38" s="13"/>
      <c r="E38" s="13"/>
      <c r="F38" s="13"/>
      <c r="G38" s="13"/>
      <c r="H38" s="13"/>
      <c r="I38" s="13"/>
    </row>
    <row r="39" spans="1:9">
      <c r="A39" s="43" t="s">
        <v>138</v>
      </c>
      <c r="B39" s="43"/>
      <c r="C39" s="43"/>
      <c r="D39" s="43"/>
      <c r="E39" s="43"/>
      <c r="F39" s="43"/>
      <c r="G39" s="43"/>
      <c r="H39" s="43"/>
      <c r="I39" s="43"/>
    </row>
    <row r="40" spans="1:9">
      <c r="A40" s="175"/>
      <c r="B40" s="177" t="s">
        <v>139</v>
      </c>
      <c r="C40" s="178"/>
    </row>
    <row r="41" spans="1:9">
      <c r="A41" s="176"/>
      <c r="B41" s="44" t="s">
        <v>140</v>
      </c>
      <c r="C41" s="45" t="s">
        <v>141</v>
      </c>
    </row>
    <row r="42" spans="1:9">
      <c r="A42" s="46" t="s">
        <v>142</v>
      </c>
      <c r="B42" s="47"/>
      <c r="C42" s="48"/>
    </row>
    <row r="43" spans="1:9">
      <c r="A43" s="49" t="s">
        <v>143</v>
      </c>
      <c r="B43" s="50"/>
      <c r="C43" s="51"/>
    </row>
    <row r="44" spans="1:9">
      <c r="A44" s="52" t="s">
        <v>144</v>
      </c>
      <c r="B44" s="53"/>
      <c r="C44" s="54"/>
    </row>
    <row r="45" spans="1:9">
      <c r="A45" s="55" t="s">
        <v>145</v>
      </c>
      <c r="B45" s="56" t="str">
        <f>IF(B44="","",SUM(B42:B44))</f>
        <v/>
      </c>
      <c r="C45" s="57"/>
    </row>
    <row r="46" spans="1:9">
      <c r="C46" s="58"/>
    </row>
  </sheetData>
  <mergeCells count="31">
    <mergeCell ref="A40:A41"/>
    <mergeCell ref="B40:C40"/>
    <mergeCell ref="D24:H24"/>
    <mergeCell ref="D25:H25"/>
    <mergeCell ref="D26:H26"/>
    <mergeCell ref="D27:H27"/>
    <mergeCell ref="D28:H28"/>
    <mergeCell ref="D29:H29"/>
    <mergeCell ref="D30:H30"/>
    <mergeCell ref="D31:H31"/>
    <mergeCell ref="D32:H32"/>
    <mergeCell ref="D33:H33"/>
    <mergeCell ref="D34:H34"/>
    <mergeCell ref="D23:H23"/>
    <mergeCell ref="A11:B11"/>
    <mergeCell ref="A12:B12"/>
    <mergeCell ref="A13:B13"/>
    <mergeCell ref="A14:B14"/>
    <mergeCell ref="A15:B15"/>
    <mergeCell ref="B18:C18"/>
    <mergeCell ref="D18:H18"/>
    <mergeCell ref="D19:H19"/>
    <mergeCell ref="D20:H20"/>
    <mergeCell ref="D21:H21"/>
    <mergeCell ref="D22:H22"/>
    <mergeCell ref="A10:B10"/>
    <mergeCell ref="A2:C2"/>
    <mergeCell ref="A4:I4"/>
    <mergeCell ref="A6:I6"/>
    <mergeCell ref="A8:I8"/>
    <mergeCell ref="A9:B9"/>
  </mergeCells>
  <phoneticPr fontId="3"/>
  <pageMargins left="0.9055118110236221" right="0.51181102362204722" top="0.74803149606299213" bottom="0.74803149606299213" header="0.31496062992125984" footer="0.31496062992125984"/>
  <pageSetup paperSize="9" scale="9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DC14E-BE78-4D00-A8D6-D14E0B411455}">
  <sheetPr>
    <pageSetUpPr fitToPage="1"/>
  </sheetPr>
  <dimension ref="A1:J30"/>
  <sheetViews>
    <sheetView view="pageBreakPreview" zoomScale="85" zoomScaleNormal="100" zoomScaleSheetLayoutView="85" workbookViewId="0">
      <selection activeCell="G18" sqref="G18"/>
    </sheetView>
  </sheetViews>
  <sheetFormatPr defaultColWidth="8.25" defaultRowHeight="13"/>
  <cols>
    <col min="1" max="1" width="6.1640625" style="61" customWidth="1"/>
    <col min="2" max="10" width="9.75" style="61" customWidth="1"/>
    <col min="11" max="14" width="8.25" style="61"/>
    <col min="15" max="15" width="6.83203125" style="61" customWidth="1"/>
    <col min="16" max="16384" width="8.25" style="61"/>
  </cols>
  <sheetData>
    <row r="1" spans="1:10" s="60" customFormat="1" ht="14">
      <c r="A1" s="59" t="s">
        <v>163</v>
      </c>
    </row>
    <row r="2" spans="1:10">
      <c r="A2" s="185" t="s">
        <v>146</v>
      </c>
      <c r="B2" s="188" t="s">
        <v>147</v>
      </c>
      <c r="C2" s="189"/>
      <c r="D2" s="190"/>
      <c r="E2" s="188" t="s">
        <v>148</v>
      </c>
      <c r="F2" s="189"/>
      <c r="G2" s="190"/>
      <c r="H2" s="188" t="s">
        <v>149</v>
      </c>
      <c r="I2" s="189"/>
      <c r="J2" s="190"/>
    </row>
    <row r="3" spans="1:10">
      <c r="A3" s="186"/>
      <c r="B3" s="62" t="s">
        <v>150</v>
      </c>
      <c r="C3" s="191" t="s">
        <v>151</v>
      </c>
      <c r="D3" s="192"/>
      <c r="E3" s="62" t="s">
        <v>150</v>
      </c>
      <c r="F3" s="191" t="s">
        <v>151</v>
      </c>
      <c r="G3" s="192"/>
      <c r="H3" s="62" t="s">
        <v>150</v>
      </c>
      <c r="I3" s="191" t="s">
        <v>151</v>
      </c>
      <c r="J3" s="192"/>
    </row>
    <row r="4" spans="1:10">
      <c r="A4" s="186"/>
      <c r="B4" s="62" t="s">
        <v>152</v>
      </c>
      <c r="C4" s="63" t="s">
        <v>153</v>
      </c>
      <c r="D4" s="64" t="s">
        <v>154</v>
      </c>
      <c r="E4" s="62" t="s">
        <v>152</v>
      </c>
      <c r="F4" s="63" t="s">
        <v>155</v>
      </c>
      <c r="G4" s="64" t="s">
        <v>154</v>
      </c>
      <c r="H4" s="62" t="s">
        <v>152</v>
      </c>
      <c r="I4" s="63" t="s">
        <v>155</v>
      </c>
      <c r="J4" s="64" t="s">
        <v>154</v>
      </c>
    </row>
    <row r="5" spans="1:10">
      <c r="A5" s="187"/>
      <c r="B5" s="65" t="s">
        <v>156</v>
      </c>
      <c r="C5" s="66" t="s">
        <v>156</v>
      </c>
      <c r="D5" s="67" t="s">
        <v>156</v>
      </c>
      <c r="E5" s="65" t="s">
        <v>156</v>
      </c>
      <c r="F5" s="66" t="s">
        <v>156</v>
      </c>
      <c r="G5" s="67" t="s">
        <v>156</v>
      </c>
      <c r="H5" s="65" t="s">
        <v>156</v>
      </c>
      <c r="I5" s="66" t="s">
        <v>156</v>
      </c>
      <c r="J5" s="67" t="s">
        <v>156</v>
      </c>
    </row>
    <row r="6" spans="1:10" ht="14">
      <c r="A6" s="68">
        <v>0</v>
      </c>
      <c r="B6" s="69">
        <v>50</v>
      </c>
      <c r="C6" s="70">
        <v>0</v>
      </c>
      <c r="D6" s="71">
        <f>IF(C6="","",B6-C6)</f>
        <v>50</v>
      </c>
      <c r="E6" s="69">
        <v>30</v>
      </c>
      <c r="F6" s="70">
        <v>0</v>
      </c>
      <c r="G6" s="71">
        <f>IF(F6="","",E6-F6)</f>
        <v>30</v>
      </c>
      <c r="H6" s="69">
        <v>50</v>
      </c>
      <c r="I6" s="70">
        <v>0</v>
      </c>
      <c r="J6" s="71">
        <f>IF(I6="","",H6-I6)</f>
        <v>50</v>
      </c>
    </row>
    <row r="7" spans="1:10" ht="14">
      <c r="A7" s="72">
        <v>1</v>
      </c>
      <c r="B7" s="73">
        <v>40</v>
      </c>
      <c r="C7" s="74">
        <v>0</v>
      </c>
      <c r="D7" s="75">
        <f>IF(C7="","",B7-C7)</f>
        <v>40</v>
      </c>
      <c r="E7" s="73">
        <v>25</v>
      </c>
      <c r="F7" s="74">
        <v>0</v>
      </c>
      <c r="G7" s="71">
        <f t="shared" ref="G7:G28" si="0">IF(F7="","",E7-F7)</f>
        <v>25</v>
      </c>
      <c r="H7" s="73">
        <v>40</v>
      </c>
      <c r="I7" s="74">
        <v>0</v>
      </c>
      <c r="J7" s="71">
        <f t="shared" ref="J7:J29" si="1">IF(I7="","",H7-I7)</f>
        <v>40</v>
      </c>
    </row>
    <row r="8" spans="1:10" ht="14">
      <c r="A8" s="72">
        <v>2</v>
      </c>
      <c r="B8" s="73">
        <v>40</v>
      </c>
      <c r="C8" s="74">
        <v>0</v>
      </c>
      <c r="D8" s="75">
        <f t="shared" ref="D8:D29" si="2">IF(C8="","",B8-C8)</f>
        <v>40</v>
      </c>
      <c r="E8" s="73">
        <v>25</v>
      </c>
      <c r="F8" s="74">
        <v>0</v>
      </c>
      <c r="G8" s="71">
        <f t="shared" si="0"/>
        <v>25</v>
      </c>
      <c r="H8" s="73">
        <v>40</v>
      </c>
      <c r="I8" s="74">
        <v>0</v>
      </c>
      <c r="J8" s="71">
        <f t="shared" si="1"/>
        <v>40</v>
      </c>
    </row>
    <row r="9" spans="1:10" ht="14">
      <c r="A9" s="72">
        <v>3</v>
      </c>
      <c r="B9" s="73">
        <v>40</v>
      </c>
      <c r="C9" s="74">
        <v>0</v>
      </c>
      <c r="D9" s="75">
        <f t="shared" si="2"/>
        <v>40</v>
      </c>
      <c r="E9" s="73">
        <v>25</v>
      </c>
      <c r="F9" s="74">
        <v>0</v>
      </c>
      <c r="G9" s="71">
        <f t="shared" si="0"/>
        <v>25</v>
      </c>
      <c r="H9" s="73">
        <v>40</v>
      </c>
      <c r="I9" s="74">
        <v>0</v>
      </c>
      <c r="J9" s="71">
        <f t="shared" si="1"/>
        <v>40</v>
      </c>
    </row>
    <row r="10" spans="1:10" ht="14">
      <c r="A10" s="72">
        <v>4</v>
      </c>
      <c r="B10" s="73">
        <v>50</v>
      </c>
      <c r="C10" s="74">
        <v>0</v>
      </c>
      <c r="D10" s="75">
        <f t="shared" si="2"/>
        <v>50</v>
      </c>
      <c r="E10" s="73">
        <v>30</v>
      </c>
      <c r="F10" s="74">
        <v>0</v>
      </c>
      <c r="G10" s="71">
        <f t="shared" si="0"/>
        <v>30</v>
      </c>
      <c r="H10" s="73">
        <v>50</v>
      </c>
      <c r="I10" s="74">
        <v>0</v>
      </c>
      <c r="J10" s="71">
        <f t="shared" si="1"/>
        <v>50</v>
      </c>
    </row>
    <row r="11" spans="1:10" ht="14">
      <c r="A11" s="72">
        <v>5</v>
      </c>
      <c r="B11" s="73">
        <v>60</v>
      </c>
      <c r="C11" s="74">
        <v>0</v>
      </c>
      <c r="D11" s="75">
        <f t="shared" si="2"/>
        <v>60</v>
      </c>
      <c r="E11" s="73">
        <v>40</v>
      </c>
      <c r="F11" s="74">
        <v>0</v>
      </c>
      <c r="G11" s="71">
        <f t="shared" si="0"/>
        <v>40</v>
      </c>
      <c r="H11" s="73">
        <v>60</v>
      </c>
      <c r="I11" s="74">
        <v>0</v>
      </c>
      <c r="J11" s="71">
        <f t="shared" si="1"/>
        <v>60</v>
      </c>
    </row>
    <row r="12" spans="1:10" ht="14">
      <c r="A12" s="72">
        <v>6</v>
      </c>
      <c r="B12" s="73">
        <v>100</v>
      </c>
      <c r="C12" s="74">
        <v>0</v>
      </c>
      <c r="D12" s="75">
        <f t="shared" si="2"/>
        <v>100</v>
      </c>
      <c r="E12" s="73">
        <v>90</v>
      </c>
      <c r="F12" s="74">
        <v>0</v>
      </c>
      <c r="G12" s="71">
        <f t="shared" si="0"/>
        <v>90</v>
      </c>
      <c r="H12" s="73">
        <v>100</v>
      </c>
      <c r="I12" s="74">
        <v>0</v>
      </c>
      <c r="J12" s="71">
        <f t="shared" si="1"/>
        <v>100</v>
      </c>
    </row>
    <row r="13" spans="1:10" ht="14">
      <c r="A13" s="72">
        <v>7</v>
      </c>
      <c r="B13" s="73">
        <v>150</v>
      </c>
      <c r="C13" s="74">
        <v>68</v>
      </c>
      <c r="D13" s="75">
        <f t="shared" si="2"/>
        <v>82</v>
      </c>
      <c r="E13" s="73">
        <v>120</v>
      </c>
      <c r="F13" s="74">
        <v>68</v>
      </c>
      <c r="G13" s="71">
        <f t="shared" si="0"/>
        <v>52</v>
      </c>
      <c r="H13" s="73">
        <v>150</v>
      </c>
      <c r="I13" s="74">
        <v>68</v>
      </c>
      <c r="J13" s="71">
        <f t="shared" si="1"/>
        <v>82</v>
      </c>
    </row>
    <row r="14" spans="1:10" ht="14">
      <c r="A14" s="72">
        <v>8</v>
      </c>
      <c r="B14" s="73">
        <v>200</v>
      </c>
      <c r="C14" s="74">
        <v>68</v>
      </c>
      <c r="D14" s="75">
        <f t="shared" si="2"/>
        <v>132</v>
      </c>
      <c r="E14" s="73">
        <v>150</v>
      </c>
      <c r="F14" s="74">
        <v>68</v>
      </c>
      <c r="G14" s="71">
        <f t="shared" si="0"/>
        <v>82</v>
      </c>
      <c r="H14" s="73">
        <v>200</v>
      </c>
      <c r="I14" s="74">
        <v>68</v>
      </c>
      <c r="J14" s="71">
        <f t="shared" si="1"/>
        <v>132</v>
      </c>
    </row>
    <row r="15" spans="1:10" ht="14">
      <c r="A15" s="72">
        <v>9</v>
      </c>
      <c r="B15" s="73">
        <v>250</v>
      </c>
      <c r="C15" s="74">
        <v>68</v>
      </c>
      <c r="D15" s="75">
        <f t="shared" si="2"/>
        <v>182</v>
      </c>
      <c r="E15" s="73">
        <v>180</v>
      </c>
      <c r="F15" s="74">
        <v>68</v>
      </c>
      <c r="G15" s="71">
        <f t="shared" si="0"/>
        <v>112</v>
      </c>
      <c r="H15" s="73">
        <v>250</v>
      </c>
      <c r="I15" s="74">
        <v>68</v>
      </c>
      <c r="J15" s="71">
        <f t="shared" si="1"/>
        <v>182</v>
      </c>
    </row>
    <row r="16" spans="1:10" ht="14">
      <c r="A16" s="72">
        <v>10</v>
      </c>
      <c r="B16" s="73">
        <v>270</v>
      </c>
      <c r="C16" s="74">
        <v>68</v>
      </c>
      <c r="D16" s="75">
        <f t="shared" si="2"/>
        <v>202</v>
      </c>
      <c r="E16" s="73">
        <v>200</v>
      </c>
      <c r="F16" s="74">
        <v>68</v>
      </c>
      <c r="G16" s="71">
        <f t="shared" si="0"/>
        <v>132</v>
      </c>
      <c r="H16" s="73">
        <v>270</v>
      </c>
      <c r="I16" s="74">
        <v>68</v>
      </c>
      <c r="J16" s="71">
        <f t="shared" si="1"/>
        <v>202</v>
      </c>
    </row>
    <row r="17" spans="1:10" ht="14">
      <c r="A17" s="72">
        <v>11</v>
      </c>
      <c r="B17" s="73">
        <v>280</v>
      </c>
      <c r="C17" s="74">
        <v>68</v>
      </c>
      <c r="D17" s="75">
        <f t="shared" si="2"/>
        <v>212</v>
      </c>
      <c r="E17" s="73">
        <v>210</v>
      </c>
      <c r="F17" s="74">
        <v>68</v>
      </c>
      <c r="G17" s="71">
        <f t="shared" si="0"/>
        <v>142</v>
      </c>
      <c r="H17" s="73">
        <v>280</v>
      </c>
      <c r="I17" s="74">
        <v>68</v>
      </c>
      <c r="J17" s="71">
        <f t="shared" si="1"/>
        <v>212</v>
      </c>
    </row>
    <row r="18" spans="1:10" ht="14">
      <c r="A18" s="72">
        <v>12</v>
      </c>
      <c r="B18" s="73">
        <v>320</v>
      </c>
      <c r="C18" s="74">
        <v>68</v>
      </c>
      <c r="D18" s="75">
        <f t="shared" si="2"/>
        <v>252</v>
      </c>
      <c r="E18" s="73">
        <v>240</v>
      </c>
      <c r="F18" s="74">
        <v>68</v>
      </c>
      <c r="G18" s="71">
        <f t="shared" si="0"/>
        <v>172</v>
      </c>
      <c r="H18" s="73">
        <v>320</v>
      </c>
      <c r="I18" s="74">
        <v>68</v>
      </c>
      <c r="J18" s="71">
        <f t="shared" si="1"/>
        <v>252</v>
      </c>
    </row>
    <row r="19" spans="1:10" ht="14">
      <c r="A19" s="72">
        <v>13</v>
      </c>
      <c r="B19" s="73">
        <v>320</v>
      </c>
      <c r="C19" s="74">
        <v>68</v>
      </c>
      <c r="D19" s="75">
        <f t="shared" si="2"/>
        <v>252</v>
      </c>
      <c r="E19" s="73">
        <v>250</v>
      </c>
      <c r="F19" s="74">
        <v>68</v>
      </c>
      <c r="G19" s="71">
        <f t="shared" si="0"/>
        <v>182</v>
      </c>
      <c r="H19" s="73">
        <v>320</v>
      </c>
      <c r="I19" s="74">
        <v>68</v>
      </c>
      <c r="J19" s="71">
        <f t="shared" si="1"/>
        <v>252</v>
      </c>
    </row>
    <row r="20" spans="1:10" ht="14">
      <c r="A20" s="72">
        <v>14</v>
      </c>
      <c r="B20" s="73">
        <v>320</v>
      </c>
      <c r="C20" s="74">
        <v>68</v>
      </c>
      <c r="D20" s="75">
        <f t="shared" si="2"/>
        <v>252</v>
      </c>
      <c r="E20" s="73">
        <v>250</v>
      </c>
      <c r="F20" s="74">
        <v>68</v>
      </c>
      <c r="G20" s="71">
        <f t="shared" si="0"/>
        <v>182</v>
      </c>
      <c r="H20" s="73">
        <v>320</v>
      </c>
      <c r="I20" s="74">
        <v>68</v>
      </c>
      <c r="J20" s="71">
        <f t="shared" si="1"/>
        <v>252</v>
      </c>
    </row>
    <row r="21" spans="1:10" ht="14">
      <c r="A21" s="72">
        <v>15</v>
      </c>
      <c r="B21" s="73">
        <v>330</v>
      </c>
      <c r="C21" s="74">
        <v>68</v>
      </c>
      <c r="D21" s="75">
        <f t="shared" si="2"/>
        <v>262</v>
      </c>
      <c r="E21" s="73">
        <v>260</v>
      </c>
      <c r="F21" s="74">
        <v>68</v>
      </c>
      <c r="G21" s="71">
        <f t="shared" si="0"/>
        <v>192</v>
      </c>
      <c r="H21" s="73">
        <v>330</v>
      </c>
      <c r="I21" s="74">
        <v>68</v>
      </c>
      <c r="J21" s="71">
        <f t="shared" si="1"/>
        <v>262</v>
      </c>
    </row>
    <row r="22" spans="1:10" ht="14">
      <c r="A22" s="72">
        <v>16</v>
      </c>
      <c r="B22" s="73">
        <v>300</v>
      </c>
      <c r="C22" s="74">
        <v>68</v>
      </c>
      <c r="D22" s="75">
        <f t="shared" si="2"/>
        <v>232</v>
      </c>
      <c r="E22" s="73">
        <v>240</v>
      </c>
      <c r="F22" s="74">
        <v>68</v>
      </c>
      <c r="G22" s="71">
        <f t="shared" si="0"/>
        <v>172</v>
      </c>
      <c r="H22" s="73">
        <v>300</v>
      </c>
      <c r="I22" s="74">
        <v>68</v>
      </c>
      <c r="J22" s="71">
        <f t="shared" si="1"/>
        <v>232</v>
      </c>
    </row>
    <row r="23" spans="1:10" ht="14">
      <c r="A23" s="72">
        <v>17</v>
      </c>
      <c r="B23" s="73">
        <v>280</v>
      </c>
      <c r="C23" s="74">
        <v>68</v>
      </c>
      <c r="D23" s="75">
        <f t="shared" si="2"/>
        <v>212</v>
      </c>
      <c r="E23" s="73">
        <v>220</v>
      </c>
      <c r="F23" s="74">
        <v>68</v>
      </c>
      <c r="G23" s="71">
        <f t="shared" si="0"/>
        <v>152</v>
      </c>
      <c r="H23" s="73">
        <v>280</v>
      </c>
      <c r="I23" s="74">
        <v>68</v>
      </c>
      <c r="J23" s="71">
        <f t="shared" si="1"/>
        <v>212</v>
      </c>
    </row>
    <row r="24" spans="1:10" ht="14">
      <c r="A24" s="72">
        <v>18</v>
      </c>
      <c r="B24" s="73">
        <v>250</v>
      </c>
      <c r="C24" s="74">
        <v>68</v>
      </c>
      <c r="D24" s="75">
        <f t="shared" si="2"/>
        <v>182</v>
      </c>
      <c r="E24" s="73">
        <v>200</v>
      </c>
      <c r="F24" s="74">
        <v>68</v>
      </c>
      <c r="G24" s="71">
        <f t="shared" si="0"/>
        <v>132</v>
      </c>
      <c r="H24" s="73">
        <v>250</v>
      </c>
      <c r="I24" s="74">
        <v>68</v>
      </c>
      <c r="J24" s="71">
        <f t="shared" si="1"/>
        <v>182</v>
      </c>
    </row>
    <row r="25" spans="1:10" ht="14">
      <c r="A25" s="72">
        <v>19</v>
      </c>
      <c r="B25" s="73">
        <v>200</v>
      </c>
      <c r="C25" s="74">
        <v>68</v>
      </c>
      <c r="D25" s="75">
        <f t="shared" si="2"/>
        <v>132</v>
      </c>
      <c r="E25" s="73">
        <v>180</v>
      </c>
      <c r="F25" s="74">
        <v>68</v>
      </c>
      <c r="G25" s="71">
        <f t="shared" si="0"/>
        <v>112</v>
      </c>
      <c r="H25" s="73">
        <v>200</v>
      </c>
      <c r="I25" s="74">
        <v>68</v>
      </c>
      <c r="J25" s="71">
        <f t="shared" si="1"/>
        <v>132</v>
      </c>
    </row>
    <row r="26" spans="1:10" ht="14">
      <c r="A26" s="72">
        <v>20</v>
      </c>
      <c r="B26" s="73">
        <v>200</v>
      </c>
      <c r="C26" s="74">
        <v>0</v>
      </c>
      <c r="D26" s="75">
        <f t="shared" si="2"/>
        <v>200</v>
      </c>
      <c r="E26" s="73">
        <v>160</v>
      </c>
      <c r="F26" s="74">
        <v>0</v>
      </c>
      <c r="G26" s="71">
        <f t="shared" si="0"/>
        <v>160</v>
      </c>
      <c r="H26" s="73">
        <v>200</v>
      </c>
      <c r="I26" s="74">
        <v>0</v>
      </c>
      <c r="J26" s="71">
        <f t="shared" si="1"/>
        <v>200</v>
      </c>
    </row>
    <row r="27" spans="1:10" ht="14">
      <c r="A27" s="72">
        <v>21</v>
      </c>
      <c r="B27" s="73">
        <v>150</v>
      </c>
      <c r="C27" s="74">
        <v>0</v>
      </c>
      <c r="D27" s="75">
        <f t="shared" si="2"/>
        <v>150</v>
      </c>
      <c r="E27" s="73">
        <v>120</v>
      </c>
      <c r="F27" s="74">
        <v>0</v>
      </c>
      <c r="G27" s="71">
        <f t="shared" si="0"/>
        <v>120</v>
      </c>
      <c r="H27" s="73">
        <v>150</v>
      </c>
      <c r="I27" s="74">
        <v>0</v>
      </c>
      <c r="J27" s="71">
        <f t="shared" si="1"/>
        <v>150</v>
      </c>
    </row>
    <row r="28" spans="1:10" ht="14">
      <c r="A28" s="72">
        <v>22</v>
      </c>
      <c r="B28" s="73">
        <v>100</v>
      </c>
      <c r="C28" s="74">
        <v>0</v>
      </c>
      <c r="D28" s="75">
        <f t="shared" si="2"/>
        <v>100</v>
      </c>
      <c r="E28" s="73">
        <v>100</v>
      </c>
      <c r="F28" s="74">
        <v>0</v>
      </c>
      <c r="G28" s="71">
        <f t="shared" si="0"/>
        <v>100</v>
      </c>
      <c r="H28" s="73">
        <v>100</v>
      </c>
      <c r="I28" s="74">
        <v>0</v>
      </c>
      <c r="J28" s="71">
        <f t="shared" si="1"/>
        <v>100</v>
      </c>
    </row>
    <row r="29" spans="1:10" ht="14">
      <c r="A29" s="76">
        <v>23</v>
      </c>
      <c r="B29" s="77">
        <v>75</v>
      </c>
      <c r="C29" s="74">
        <v>0</v>
      </c>
      <c r="D29" s="79">
        <f t="shared" si="2"/>
        <v>75</v>
      </c>
      <c r="E29" s="77">
        <v>70</v>
      </c>
      <c r="F29" s="74">
        <v>0</v>
      </c>
      <c r="G29" s="80">
        <f>IF(F29="","",E29-F29)</f>
        <v>70</v>
      </c>
      <c r="H29" s="77">
        <v>75</v>
      </c>
      <c r="I29" s="74">
        <v>0</v>
      </c>
      <c r="J29" s="80">
        <f t="shared" si="1"/>
        <v>75</v>
      </c>
    </row>
    <row r="30" spans="1:10" ht="16.5" customHeight="1">
      <c r="A30" s="81" t="s">
        <v>157</v>
      </c>
      <c r="B30" s="82">
        <f>IF(B29="","",SUM(B6:B29))</f>
        <v>4375</v>
      </c>
      <c r="C30" s="83">
        <f>IF(C29="","",SUM(C6:C29))</f>
        <v>884</v>
      </c>
      <c r="D30" s="84">
        <f t="shared" ref="D30:J30" si="3">IF(D29="","",SUM(D6:D29))</f>
        <v>3491</v>
      </c>
      <c r="E30" s="85">
        <f t="shared" si="3"/>
        <v>3415</v>
      </c>
      <c r="F30" s="83">
        <f t="shared" si="3"/>
        <v>884</v>
      </c>
      <c r="G30" s="84">
        <f t="shared" si="3"/>
        <v>2531</v>
      </c>
      <c r="H30" s="85">
        <f t="shared" si="3"/>
        <v>4375</v>
      </c>
      <c r="I30" s="83">
        <f t="shared" si="3"/>
        <v>884</v>
      </c>
      <c r="J30" s="84">
        <f t="shared" si="3"/>
        <v>3491</v>
      </c>
    </row>
  </sheetData>
  <sheetProtection algorithmName="SHA-512" hashValue="7oek9Qvvl+OJJbKt2jdwmk7eWXxX3FyeWF74kma4KWCQfpuBJ77SN/DKPPE1KiEDvdu83O3fTsxoyMKyhlsOrw==" saltValue="7Eo7mooezg/xAc+EcMAZ2g==" spinCount="100000" sheet="1" objects="1" scenarios="1"/>
  <mergeCells count="7">
    <mergeCell ref="A2:A5"/>
    <mergeCell ref="B2:D2"/>
    <mergeCell ref="E2:G2"/>
    <mergeCell ref="H2:J2"/>
    <mergeCell ref="C3:D3"/>
    <mergeCell ref="F3:G3"/>
    <mergeCell ref="I3:J3"/>
  </mergeCells>
  <phoneticPr fontId="3"/>
  <pageMargins left="0.70866141732283461" right="0.70866141732283461" top="0.74803149606299213" bottom="0.74803149606299213" header="0.31496062992125984" footer="0.31496062992125984"/>
  <pageSetup paperSize="9" scale="90" fitToHeight="0" orientation="landscape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2723B-B48A-4AFC-81C0-F02A4EFA62F2}">
  <sheetPr>
    <pageSetUpPr fitToPage="1"/>
  </sheetPr>
  <dimension ref="A1:J30"/>
  <sheetViews>
    <sheetView view="pageBreakPreview" zoomScale="70" zoomScaleNormal="100" zoomScaleSheetLayoutView="70" workbookViewId="0">
      <selection activeCell="G16" sqref="G16"/>
    </sheetView>
  </sheetViews>
  <sheetFormatPr defaultColWidth="8.25" defaultRowHeight="13"/>
  <cols>
    <col min="1" max="1" width="6.1640625" style="61" customWidth="1"/>
    <col min="2" max="10" width="9.75" style="61" customWidth="1"/>
    <col min="11" max="14" width="8.25" style="61"/>
    <col min="15" max="15" width="6.83203125" style="61" customWidth="1"/>
    <col min="16" max="16384" width="8.25" style="61"/>
  </cols>
  <sheetData>
    <row r="1" spans="1:10" s="60" customFormat="1" ht="17.25" customHeight="1">
      <c r="A1" s="59" t="s">
        <v>163</v>
      </c>
    </row>
    <row r="2" spans="1:10" ht="18" customHeight="1">
      <c r="A2" s="185" t="s">
        <v>146</v>
      </c>
      <c r="B2" s="188" t="s">
        <v>147</v>
      </c>
      <c r="C2" s="189"/>
      <c r="D2" s="190"/>
      <c r="E2" s="188" t="s">
        <v>148</v>
      </c>
      <c r="F2" s="189"/>
      <c r="G2" s="190"/>
      <c r="H2" s="188" t="s">
        <v>149</v>
      </c>
      <c r="I2" s="189"/>
      <c r="J2" s="190"/>
    </row>
    <row r="3" spans="1:10" ht="18" customHeight="1">
      <c r="A3" s="186"/>
      <c r="B3" s="62" t="s">
        <v>150</v>
      </c>
      <c r="C3" s="191" t="s">
        <v>151</v>
      </c>
      <c r="D3" s="192"/>
      <c r="E3" s="62" t="s">
        <v>150</v>
      </c>
      <c r="F3" s="191" t="s">
        <v>151</v>
      </c>
      <c r="G3" s="192"/>
      <c r="H3" s="62" t="s">
        <v>150</v>
      </c>
      <c r="I3" s="191" t="s">
        <v>151</v>
      </c>
      <c r="J3" s="192"/>
    </row>
    <row r="4" spans="1:10" ht="18" customHeight="1">
      <c r="A4" s="186"/>
      <c r="B4" s="62" t="s">
        <v>152</v>
      </c>
      <c r="C4" s="63" t="s">
        <v>153</v>
      </c>
      <c r="D4" s="64" t="s">
        <v>154</v>
      </c>
      <c r="E4" s="62" t="s">
        <v>152</v>
      </c>
      <c r="F4" s="63" t="s">
        <v>155</v>
      </c>
      <c r="G4" s="64" t="s">
        <v>154</v>
      </c>
      <c r="H4" s="62" t="s">
        <v>152</v>
      </c>
      <c r="I4" s="63" t="s">
        <v>155</v>
      </c>
      <c r="J4" s="64" t="s">
        <v>154</v>
      </c>
    </row>
    <row r="5" spans="1:10">
      <c r="A5" s="187"/>
      <c r="B5" s="65" t="s">
        <v>156</v>
      </c>
      <c r="C5" s="66" t="s">
        <v>156</v>
      </c>
      <c r="D5" s="67" t="s">
        <v>156</v>
      </c>
      <c r="E5" s="65" t="s">
        <v>156</v>
      </c>
      <c r="F5" s="66" t="s">
        <v>156</v>
      </c>
      <c r="G5" s="67" t="s">
        <v>156</v>
      </c>
      <c r="H5" s="65" t="s">
        <v>156</v>
      </c>
      <c r="I5" s="66" t="s">
        <v>156</v>
      </c>
      <c r="J5" s="67" t="s">
        <v>156</v>
      </c>
    </row>
    <row r="6" spans="1:10" ht="17.25" customHeight="1">
      <c r="A6" s="68">
        <v>0</v>
      </c>
      <c r="B6" s="69"/>
      <c r="C6" s="70"/>
      <c r="D6" s="71" t="str">
        <f>IF(C6="","",B6-C6)</f>
        <v/>
      </c>
      <c r="E6" s="69"/>
      <c r="F6" s="70"/>
      <c r="G6" s="71" t="str">
        <f>IF(F6="","",E6-F6)</f>
        <v/>
      </c>
      <c r="H6" s="69"/>
      <c r="I6" s="70"/>
      <c r="J6" s="71" t="str">
        <f>IF(I6="","",H6-I6)</f>
        <v/>
      </c>
    </row>
    <row r="7" spans="1:10" ht="17.25" customHeight="1">
      <c r="A7" s="72">
        <v>1</v>
      </c>
      <c r="B7" s="73"/>
      <c r="C7" s="74"/>
      <c r="D7" s="75" t="str">
        <f>IF(C7="","",B7-C7)</f>
        <v/>
      </c>
      <c r="E7" s="73"/>
      <c r="F7" s="74"/>
      <c r="G7" s="71" t="str">
        <f t="shared" ref="G7:G28" si="0">IF(F7="","",E7-F7)</f>
        <v/>
      </c>
      <c r="H7" s="73"/>
      <c r="I7" s="74"/>
      <c r="J7" s="71" t="str">
        <f t="shared" ref="J7:J29" si="1">IF(I7="","",H7-I7)</f>
        <v/>
      </c>
    </row>
    <row r="8" spans="1:10" ht="17.25" customHeight="1">
      <c r="A8" s="72">
        <v>2</v>
      </c>
      <c r="B8" s="73"/>
      <c r="C8" s="74"/>
      <c r="D8" s="75" t="str">
        <f t="shared" ref="D8:D29" si="2">IF(C8="","",B8-C8)</f>
        <v/>
      </c>
      <c r="E8" s="73"/>
      <c r="F8" s="74"/>
      <c r="G8" s="71" t="str">
        <f t="shared" si="0"/>
        <v/>
      </c>
      <c r="H8" s="73"/>
      <c r="I8" s="74"/>
      <c r="J8" s="71" t="str">
        <f t="shared" si="1"/>
        <v/>
      </c>
    </row>
    <row r="9" spans="1:10" ht="17.25" customHeight="1">
      <c r="A9" s="72">
        <v>3</v>
      </c>
      <c r="B9" s="73"/>
      <c r="C9" s="74"/>
      <c r="D9" s="75" t="str">
        <f t="shared" si="2"/>
        <v/>
      </c>
      <c r="E9" s="73"/>
      <c r="F9" s="74"/>
      <c r="G9" s="71" t="str">
        <f t="shared" si="0"/>
        <v/>
      </c>
      <c r="H9" s="73"/>
      <c r="I9" s="74"/>
      <c r="J9" s="71" t="str">
        <f t="shared" si="1"/>
        <v/>
      </c>
    </row>
    <row r="10" spans="1:10" ht="17.25" customHeight="1">
      <c r="A10" s="72">
        <v>4</v>
      </c>
      <c r="B10" s="73"/>
      <c r="C10" s="74"/>
      <c r="D10" s="75" t="str">
        <f t="shared" si="2"/>
        <v/>
      </c>
      <c r="E10" s="73"/>
      <c r="F10" s="74"/>
      <c r="G10" s="71" t="str">
        <f t="shared" si="0"/>
        <v/>
      </c>
      <c r="H10" s="73"/>
      <c r="I10" s="74"/>
      <c r="J10" s="71" t="str">
        <f t="shared" si="1"/>
        <v/>
      </c>
    </row>
    <row r="11" spans="1:10" ht="17.25" customHeight="1">
      <c r="A11" s="72">
        <v>5</v>
      </c>
      <c r="B11" s="73"/>
      <c r="C11" s="74"/>
      <c r="D11" s="75" t="str">
        <f t="shared" si="2"/>
        <v/>
      </c>
      <c r="E11" s="73"/>
      <c r="F11" s="74"/>
      <c r="G11" s="71" t="str">
        <f t="shared" si="0"/>
        <v/>
      </c>
      <c r="H11" s="73"/>
      <c r="I11" s="74"/>
      <c r="J11" s="71" t="str">
        <f t="shared" si="1"/>
        <v/>
      </c>
    </row>
    <row r="12" spans="1:10" ht="17.25" customHeight="1">
      <c r="A12" s="72">
        <v>6</v>
      </c>
      <c r="B12" s="73"/>
      <c r="C12" s="74"/>
      <c r="D12" s="75" t="str">
        <f t="shared" si="2"/>
        <v/>
      </c>
      <c r="E12" s="73"/>
      <c r="F12" s="74"/>
      <c r="G12" s="71" t="str">
        <f t="shared" si="0"/>
        <v/>
      </c>
      <c r="H12" s="73"/>
      <c r="I12" s="74"/>
      <c r="J12" s="71" t="str">
        <f t="shared" si="1"/>
        <v/>
      </c>
    </row>
    <row r="13" spans="1:10" ht="17.25" customHeight="1">
      <c r="A13" s="72">
        <v>7</v>
      </c>
      <c r="B13" s="73"/>
      <c r="C13" s="74"/>
      <c r="D13" s="75" t="str">
        <f t="shared" si="2"/>
        <v/>
      </c>
      <c r="E13" s="73"/>
      <c r="F13" s="74"/>
      <c r="G13" s="71" t="str">
        <f t="shared" si="0"/>
        <v/>
      </c>
      <c r="H13" s="73"/>
      <c r="I13" s="74"/>
      <c r="J13" s="71" t="str">
        <f t="shared" si="1"/>
        <v/>
      </c>
    </row>
    <row r="14" spans="1:10" ht="17.25" customHeight="1">
      <c r="A14" s="72">
        <v>8</v>
      </c>
      <c r="B14" s="73"/>
      <c r="C14" s="74"/>
      <c r="D14" s="75" t="str">
        <f t="shared" si="2"/>
        <v/>
      </c>
      <c r="E14" s="73"/>
      <c r="F14" s="74"/>
      <c r="G14" s="71" t="str">
        <f t="shared" si="0"/>
        <v/>
      </c>
      <c r="H14" s="73"/>
      <c r="I14" s="74"/>
      <c r="J14" s="71" t="str">
        <f t="shared" si="1"/>
        <v/>
      </c>
    </row>
    <row r="15" spans="1:10" ht="17.25" customHeight="1">
      <c r="A15" s="72">
        <v>9</v>
      </c>
      <c r="B15" s="73"/>
      <c r="C15" s="74"/>
      <c r="D15" s="75" t="str">
        <f t="shared" si="2"/>
        <v/>
      </c>
      <c r="E15" s="73"/>
      <c r="F15" s="74"/>
      <c r="G15" s="71" t="str">
        <f t="shared" si="0"/>
        <v/>
      </c>
      <c r="H15" s="73"/>
      <c r="I15" s="74"/>
      <c r="J15" s="71" t="str">
        <f t="shared" si="1"/>
        <v/>
      </c>
    </row>
    <row r="16" spans="1:10" ht="17.25" customHeight="1">
      <c r="A16" s="72">
        <v>10</v>
      </c>
      <c r="B16" s="73"/>
      <c r="C16" s="74"/>
      <c r="D16" s="75" t="str">
        <f t="shared" si="2"/>
        <v/>
      </c>
      <c r="E16" s="73"/>
      <c r="F16" s="74"/>
      <c r="G16" s="71" t="str">
        <f t="shared" si="0"/>
        <v/>
      </c>
      <c r="H16" s="73"/>
      <c r="I16" s="74"/>
      <c r="J16" s="71" t="str">
        <f t="shared" si="1"/>
        <v/>
      </c>
    </row>
    <row r="17" spans="1:10" ht="17.25" customHeight="1">
      <c r="A17" s="72">
        <v>11</v>
      </c>
      <c r="B17" s="73"/>
      <c r="C17" s="74"/>
      <c r="D17" s="75" t="str">
        <f t="shared" si="2"/>
        <v/>
      </c>
      <c r="E17" s="73"/>
      <c r="F17" s="74"/>
      <c r="G17" s="71" t="str">
        <f t="shared" si="0"/>
        <v/>
      </c>
      <c r="H17" s="73"/>
      <c r="I17" s="74"/>
      <c r="J17" s="71" t="str">
        <f t="shared" si="1"/>
        <v/>
      </c>
    </row>
    <row r="18" spans="1:10" ht="17.25" customHeight="1">
      <c r="A18" s="72">
        <v>12</v>
      </c>
      <c r="B18" s="73"/>
      <c r="C18" s="74"/>
      <c r="D18" s="75" t="str">
        <f t="shared" si="2"/>
        <v/>
      </c>
      <c r="E18" s="73"/>
      <c r="F18" s="74"/>
      <c r="G18" s="71" t="str">
        <f t="shared" si="0"/>
        <v/>
      </c>
      <c r="H18" s="73"/>
      <c r="I18" s="74"/>
      <c r="J18" s="71" t="str">
        <f t="shared" si="1"/>
        <v/>
      </c>
    </row>
    <row r="19" spans="1:10" ht="17.25" customHeight="1">
      <c r="A19" s="72">
        <v>13</v>
      </c>
      <c r="B19" s="73"/>
      <c r="C19" s="74"/>
      <c r="D19" s="75" t="str">
        <f t="shared" si="2"/>
        <v/>
      </c>
      <c r="E19" s="73"/>
      <c r="F19" s="74"/>
      <c r="G19" s="71" t="str">
        <f t="shared" si="0"/>
        <v/>
      </c>
      <c r="H19" s="73"/>
      <c r="I19" s="74"/>
      <c r="J19" s="71" t="str">
        <f t="shared" si="1"/>
        <v/>
      </c>
    </row>
    <row r="20" spans="1:10" ht="17.25" customHeight="1">
      <c r="A20" s="72">
        <v>14</v>
      </c>
      <c r="B20" s="73"/>
      <c r="C20" s="74"/>
      <c r="D20" s="75" t="str">
        <f t="shared" si="2"/>
        <v/>
      </c>
      <c r="E20" s="73"/>
      <c r="F20" s="74"/>
      <c r="G20" s="71" t="str">
        <f t="shared" si="0"/>
        <v/>
      </c>
      <c r="H20" s="73"/>
      <c r="I20" s="74"/>
      <c r="J20" s="71" t="str">
        <f t="shared" si="1"/>
        <v/>
      </c>
    </row>
    <row r="21" spans="1:10" ht="17.25" customHeight="1">
      <c r="A21" s="72">
        <v>15</v>
      </c>
      <c r="B21" s="73"/>
      <c r="C21" s="74"/>
      <c r="D21" s="75" t="str">
        <f t="shared" si="2"/>
        <v/>
      </c>
      <c r="E21" s="73"/>
      <c r="F21" s="74"/>
      <c r="G21" s="71" t="str">
        <f t="shared" si="0"/>
        <v/>
      </c>
      <c r="H21" s="73"/>
      <c r="I21" s="74"/>
      <c r="J21" s="71" t="str">
        <f t="shared" si="1"/>
        <v/>
      </c>
    </row>
    <row r="22" spans="1:10" ht="17.25" customHeight="1">
      <c r="A22" s="72">
        <v>16</v>
      </c>
      <c r="B22" s="73"/>
      <c r="C22" s="74"/>
      <c r="D22" s="75" t="str">
        <f t="shared" si="2"/>
        <v/>
      </c>
      <c r="E22" s="73"/>
      <c r="F22" s="74"/>
      <c r="G22" s="71" t="str">
        <f t="shared" si="0"/>
        <v/>
      </c>
      <c r="H22" s="73"/>
      <c r="I22" s="74"/>
      <c r="J22" s="71" t="str">
        <f t="shared" si="1"/>
        <v/>
      </c>
    </row>
    <row r="23" spans="1:10" ht="17.25" customHeight="1">
      <c r="A23" s="72">
        <v>17</v>
      </c>
      <c r="B23" s="73"/>
      <c r="C23" s="74"/>
      <c r="D23" s="75" t="str">
        <f t="shared" si="2"/>
        <v/>
      </c>
      <c r="E23" s="73"/>
      <c r="F23" s="74"/>
      <c r="G23" s="71" t="str">
        <f t="shared" si="0"/>
        <v/>
      </c>
      <c r="H23" s="73"/>
      <c r="I23" s="74"/>
      <c r="J23" s="71" t="str">
        <f t="shared" si="1"/>
        <v/>
      </c>
    </row>
    <row r="24" spans="1:10" ht="17.25" customHeight="1">
      <c r="A24" s="72">
        <v>18</v>
      </c>
      <c r="B24" s="73"/>
      <c r="C24" s="74"/>
      <c r="D24" s="75" t="str">
        <f t="shared" si="2"/>
        <v/>
      </c>
      <c r="E24" s="73"/>
      <c r="F24" s="74"/>
      <c r="G24" s="71" t="str">
        <f t="shared" si="0"/>
        <v/>
      </c>
      <c r="H24" s="73"/>
      <c r="I24" s="74"/>
      <c r="J24" s="71" t="str">
        <f t="shared" si="1"/>
        <v/>
      </c>
    </row>
    <row r="25" spans="1:10" ht="17.25" customHeight="1">
      <c r="A25" s="72">
        <v>19</v>
      </c>
      <c r="B25" s="73"/>
      <c r="C25" s="74"/>
      <c r="D25" s="75" t="str">
        <f t="shared" si="2"/>
        <v/>
      </c>
      <c r="E25" s="73"/>
      <c r="F25" s="74"/>
      <c r="G25" s="71" t="str">
        <f t="shared" si="0"/>
        <v/>
      </c>
      <c r="H25" s="73"/>
      <c r="I25" s="74"/>
      <c r="J25" s="71" t="str">
        <f t="shared" si="1"/>
        <v/>
      </c>
    </row>
    <row r="26" spans="1:10" ht="17.25" customHeight="1">
      <c r="A26" s="72">
        <v>20</v>
      </c>
      <c r="B26" s="73"/>
      <c r="C26" s="74"/>
      <c r="D26" s="75" t="str">
        <f t="shared" si="2"/>
        <v/>
      </c>
      <c r="E26" s="73"/>
      <c r="F26" s="74"/>
      <c r="G26" s="71" t="str">
        <f t="shared" si="0"/>
        <v/>
      </c>
      <c r="H26" s="73"/>
      <c r="I26" s="74"/>
      <c r="J26" s="71" t="str">
        <f t="shared" si="1"/>
        <v/>
      </c>
    </row>
    <row r="27" spans="1:10" ht="17.25" customHeight="1">
      <c r="A27" s="72">
        <v>21</v>
      </c>
      <c r="B27" s="73"/>
      <c r="C27" s="74"/>
      <c r="D27" s="75" t="str">
        <f t="shared" si="2"/>
        <v/>
      </c>
      <c r="E27" s="73"/>
      <c r="F27" s="74"/>
      <c r="G27" s="71" t="str">
        <f t="shared" si="0"/>
        <v/>
      </c>
      <c r="H27" s="73"/>
      <c r="I27" s="74"/>
      <c r="J27" s="71" t="str">
        <f t="shared" si="1"/>
        <v/>
      </c>
    </row>
    <row r="28" spans="1:10" ht="17.25" customHeight="1">
      <c r="A28" s="72">
        <v>22</v>
      </c>
      <c r="B28" s="73"/>
      <c r="C28" s="74"/>
      <c r="D28" s="75" t="str">
        <f t="shared" si="2"/>
        <v/>
      </c>
      <c r="E28" s="73"/>
      <c r="F28" s="74"/>
      <c r="G28" s="71" t="str">
        <f t="shared" si="0"/>
        <v/>
      </c>
      <c r="H28" s="73"/>
      <c r="I28" s="74"/>
      <c r="J28" s="71" t="str">
        <f t="shared" si="1"/>
        <v/>
      </c>
    </row>
    <row r="29" spans="1:10" ht="17.25" customHeight="1">
      <c r="A29" s="76">
        <v>23</v>
      </c>
      <c r="B29" s="77"/>
      <c r="C29" s="78"/>
      <c r="D29" s="79" t="str">
        <f t="shared" si="2"/>
        <v/>
      </c>
      <c r="E29" s="77"/>
      <c r="F29" s="78"/>
      <c r="G29" s="80" t="str">
        <f>IF(F29="","",E29-F29)</f>
        <v/>
      </c>
      <c r="H29" s="77"/>
      <c r="I29" s="78"/>
      <c r="J29" s="80" t="str">
        <f t="shared" si="1"/>
        <v/>
      </c>
    </row>
    <row r="30" spans="1:10" ht="16.5" customHeight="1">
      <c r="A30" s="81" t="s">
        <v>157</v>
      </c>
      <c r="B30" s="82" t="str">
        <f>IF(B29="","",SUM(B6:B29))</f>
        <v/>
      </c>
      <c r="C30" s="83" t="str">
        <f>IF(C29="","",SUM(C6:C29))</f>
        <v/>
      </c>
      <c r="D30" s="84" t="str">
        <f t="shared" ref="D30:J30" si="3">IF(D29="","",SUM(D6:D29))</f>
        <v/>
      </c>
      <c r="E30" s="85" t="str">
        <f t="shared" si="3"/>
        <v/>
      </c>
      <c r="F30" s="83" t="str">
        <f t="shared" si="3"/>
        <v/>
      </c>
      <c r="G30" s="84" t="str">
        <f t="shared" si="3"/>
        <v/>
      </c>
      <c r="H30" s="85" t="str">
        <f t="shared" si="3"/>
        <v/>
      </c>
      <c r="I30" s="83" t="str">
        <f t="shared" si="3"/>
        <v/>
      </c>
      <c r="J30" s="84" t="str">
        <f t="shared" si="3"/>
        <v/>
      </c>
    </row>
  </sheetData>
  <mergeCells count="7">
    <mergeCell ref="A2:A5"/>
    <mergeCell ref="B2:D2"/>
    <mergeCell ref="E2:G2"/>
    <mergeCell ref="H2:J2"/>
    <mergeCell ref="C3:D3"/>
    <mergeCell ref="F3:G3"/>
    <mergeCell ref="I3:J3"/>
  </mergeCells>
  <phoneticPr fontId="3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5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09CD74-ADCA-44A5-8A4A-F1DA7E9768FF}">
  <dimension ref="A1:J30"/>
  <sheetViews>
    <sheetView view="pageBreakPreview" topLeftCell="B3" zoomScaleNormal="100" zoomScaleSheetLayoutView="100" workbookViewId="0">
      <selection activeCell="R16" sqref="R16"/>
    </sheetView>
  </sheetViews>
  <sheetFormatPr defaultColWidth="8.25" defaultRowHeight="13"/>
  <cols>
    <col min="1" max="1" width="6.1640625" style="61" customWidth="1"/>
    <col min="2" max="10" width="9.75" style="61" customWidth="1"/>
    <col min="11" max="14" width="8.25" style="61"/>
    <col min="15" max="15" width="6.83203125" style="61" customWidth="1"/>
    <col min="16" max="16384" width="8.25" style="61"/>
  </cols>
  <sheetData>
    <row r="1" spans="1:10" s="60" customFormat="1" ht="14">
      <c r="A1" s="59" t="s">
        <v>164</v>
      </c>
    </row>
    <row r="2" spans="1:10" ht="18" customHeight="1">
      <c r="A2" s="185" t="s">
        <v>146</v>
      </c>
      <c r="B2" s="193" t="s">
        <v>158</v>
      </c>
      <c r="C2" s="189"/>
      <c r="D2" s="190"/>
      <c r="E2" s="193" t="s">
        <v>159</v>
      </c>
      <c r="F2" s="189"/>
      <c r="G2" s="190"/>
      <c r="H2" s="193" t="s">
        <v>160</v>
      </c>
      <c r="I2" s="189"/>
      <c r="J2" s="190"/>
    </row>
    <row r="3" spans="1:10">
      <c r="A3" s="186"/>
      <c r="B3" s="62" t="s">
        <v>150</v>
      </c>
      <c r="C3" s="191" t="s">
        <v>151</v>
      </c>
      <c r="D3" s="192"/>
      <c r="E3" s="62" t="s">
        <v>150</v>
      </c>
      <c r="F3" s="191" t="s">
        <v>151</v>
      </c>
      <c r="G3" s="192"/>
      <c r="H3" s="62" t="s">
        <v>150</v>
      </c>
      <c r="I3" s="191" t="s">
        <v>151</v>
      </c>
      <c r="J3" s="192"/>
    </row>
    <row r="4" spans="1:10" ht="18" customHeight="1">
      <c r="A4" s="186"/>
      <c r="B4" s="86" t="s">
        <v>161</v>
      </c>
      <c r="C4" s="87" t="s">
        <v>161</v>
      </c>
      <c r="D4" s="88" t="s">
        <v>162</v>
      </c>
      <c r="E4" s="86" t="s">
        <v>161</v>
      </c>
      <c r="F4" s="87" t="s">
        <v>161</v>
      </c>
      <c r="G4" s="88" t="s">
        <v>162</v>
      </c>
      <c r="H4" s="86" t="s">
        <v>161</v>
      </c>
      <c r="I4" s="87" t="s">
        <v>161</v>
      </c>
      <c r="J4" s="88" t="s">
        <v>162</v>
      </c>
    </row>
    <row r="5" spans="1:10">
      <c r="A5" s="187"/>
      <c r="B5" s="65" t="s">
        <v>156</v>
      </c>
      <c r="C5" s="66" t="s">
        <v>156</v>
      </c>
      <c r="D5" s="67" t="s">
        <v>156</v>
      </c>
      <c r="E5" s="65" t="s">
        <v>156</v>
      </c>
      <c r="F5" s="66" t="s">
        <v>156</v>
      </c>
      <c r="G5" s="67" t="s">
        <v>156</v>
      </c>
      <c r="H5" s="65" t="s">
        <v>156</v>
      </c>
      <c r="I5" s="66" t="s">
        <v>156</v>
      </c>
      <c r="J5" s="67" t="s">
        <v>156</v>
      </c>
    </row>
    <row r="6" spans="1:10" ht="14">
      <c r="A6" s="68">
        <v>0</v>
      </c>
      <c r="B6" s="69">
        <v>0</v>
      </c>
      <c r="C6" s="70">
        <v>0</v>
      </c>
      <c r="D6" s="71">
        <f>IF(C6="","",B6-C6)</f>
        <v>0</v>
      </c>
      <c r="E6" s="69">
        <v>0</v>
      </c>
      <c r="F6" s="70">
        <v>0</v>
      </c>
      <c r="G6" s="71">
        <f>IF(F6="","",E6-F6)</f>
        <v>0</v>
      </c>
      <c r="H6" s="69">
        <v>0</v>
      </c>
      <c r="I6" s="70">
        <v>0</v>
      </c>
      <c r="J6" s="71">
        <f>IF(I6="","",H6-I6)</f>
        <v>0</v>
      </c>
    </row>
    <row r="7" spans="1:10" ht="14">
      <c r="A7" s="72">
        <v>1</v>
      </c>
      <c r="B7" s="73">
        <v>0</v>
      </c>
      <c r="C7" s="74">
        <v>0</v>
      </c>
      <c r="D7" s="75">
        <f>IF(C7="","",B7-C7)</f>
        <v>0</v>
      </c>
      <c r="E7" s="73">
        <v>0</v>
      </c>
      <c r="F7" s="74">
        <v>0</v>
      </c>
      <c r="G7" s="71">
        <f t="shared" ref="G7:G28" si="0">IF(F7="","",E7-F7)</f>
        <v>0</v>
      </c>
      <c r="H7" s="73">
        <v>0</v>
      </c>
      <c r="I7" s="74">
        <v>0</v>
      </c>
      <c r="J7" s="71">
        <f t="shared" ref="J7:J29" si="1">IF(I7="","",H7-I7)</f>
        <v>0</v>
      </c>
    </row>
    <row r="8" spans="1:10" ht="14">
      <c r="A8" s="72">
        <v>2</v>
      </c>
      <c r="B8" s="73">
        <v>0</v>
      </c>
      <c r="C8" s="74">
        <v>0</v>
      </c>
      <c r="D8" s="75">
        <f t="shared" ref="D8:D29" si="2">IF(C8="","",B8-C8)</f>
        <v>0</v>
      </c>
      <c r="E8" s="73">
        <v>0</v>
      </c>
      <c r="F8" s="74">
        <v>0</v>
      </c>
      <c r="G8" s="71">
        <f t="shared" si="0"/>
        <v>0</v>
      </c>
      <c r="H8" s="73">
        <v>0</v>
      </c>
      <c r="I8" s="74">
        <v>0</v>
      </c>
      <c r="J8" s="71">
        <f t="shared" si="1"/>
        <v>0</v>
      </c>
    </row>
    <row r="9" spans="1:10" ht="14">
      <c r="A9" s="72">
        <v>3</v>
      </c>
      <c r="B9" s="73">
        <v>15</v>
      </c>
      <c r="C9" s="74">
        <v>0</v>
      </c>
      <c r="D9" s="75">
        <f t="shared" si="2"/>
        <v>15</v>
      </c>
      <c r="E9" s="73">
        <v>15</v>
      </c>
      <c r="F9" s="74">
        <v>0</v>
      </c>
      <c r="G9" s="71">
        <f t="shared" si="0"/>
        <v>15</v>
      </c>
      <c r="H9" s="73">
        <v>30</v>
      </c>
      <c r="I9" s="74">
        <v>0</v>
      </c>
      <c r="J9" s="71">
        <f t="shared" si="1"/>
        <v>30</v>
      </c>
    </row>
    <row r="10" spans="1:10" ht="14">
      <c r="A10" s="72">
        <v>4</v>
      </c>
      <c r="B10" s="73">
        <v>30</v>
      </c>
      <c r="C10" s="74">
        <v>0</v>
      </c>
      <c r="D10" s="75">
        <f t="shared" si="2"/>
        <v>30</v>
      </c>
      <c r="E10" s="73">
        <v>30</v>
      </c>
      <c r="F10" s="74">
        <v>0</v>
      </c>
      <c r="G10" s="71">
        <f t="shared" si="0"/>
        <v>30</v>
      </c>
      <c r="H10" s="73">
        <v>45</v>
      </c>
      <c r="I10" s="74">
        <v>0</v>
      </c>
      <c r="J10" s="71">
        <f t="shared" si="1"/>
        <v>45</v>
      </c>
    </row>
    <row r="11" spans="1:10" ht="14">
      <c r="A11" s="72">
        <v>5</v>
      </c>
      <c r="B11" s="73">
        <v>45</v>
      </c>
      <c r="C11" s="74">
        <v>0</v>
      </c>
      <c r="D11" s="75">
        <f t="shared" si="2"/>
        <v>45</v>
      </c>
      <c r="E11" s="73">
        <v>45</v>
      </c>
      <c r="F11" s="74">
        <v>0</v>
      </c>
      <c r="G11" s="71">
        <f t="shared" si="0"/>
        <v>45</v>
      </c>
      <c r="H11" s="73">
        <v>60</v>
      </c>
      <c r="I11" s="74">
        <v>0</v>
      </c>
      <c r="J11" s="71">
        <f t="shared" si="1"/>
        <v>60</v>
      </c>
    </row>
    <row r="12" spans="1:10" ht="14">
      <c r="A12" s="72">
        <v>6</v>
      </c>
      <c r="B12" s="73">
        <v>60</v>
      </c>
      <c r="C12" s="74">
        <v>0</v>
      </c>
      <c r="D12" s="75">
        <f t="shared" si="2"/>
        <v>60</v>
      </c>
      <c r="E12" s="73">
        <v>60</v>
      </c>
      <c r="F12" s="74">
        <v>0</v>
      </c>
      <c r="G12" s="71">
        <f t="shared" si="0"/>
        <v>60</v>
      </c>
      <c r="H12" s="73">
        <v>75</v>
      </c>
      <c r="I12" s="74">
        <v>0</v>
      </c>
      <c r="J12" s="71">
        <f t="shared" si="1"/>
        <v>75</v>
      </c>
    </row>
    <row r="13" spans="1:10" ht="14">
      <c r="A13" s="72">
        <v>7</v>
      </c>
      <c r="B13" s="73">
        <v>200</v>
      </c>
      <c r="C13" s="74">
        <v>113.8</v>
      </c>
      <c r="D13" s="75">
        <f t="shared" si="2"/>
        <v>86.2</v>
      </c>
      <c r="E13" s="73">
        <v>150</v>
      </c>
      <c r="F13" s="74">
        <v>113.8</v>
      </c>
      <c r="G13" s="71">
        <f t="shared" si="0"/>
        <v>36.200000000000003</v>
      </c>
      <c r="H13" s="73">
        <v>230</v>
      </c>
      <c r="I13" s="74">
        <v>113.8</v>
      </c>
      <c r="J13" s="71">
        <f t="shared" si="1"/>
        <v>116.2</v>
      </c>
    </row>
    <row r="14" spans="1:10" ht="14">
      <c r="A14" s="72">
        <v>8</v>
      </c>
      <c r="B14" s="73">
        <v>230</v>
      </c>
      <c r="C14" s="74">
        <v>113.8</v>
      </c>
      <c r="D14" s="75">
        <f t="shared" si="2"/>
        <v>116.2</v>
      </c>
      <c r="E14" s="73">
        <v>180</v>
      </c>
      <c r="F14" s="74">
        <v>113.8</v>
      </c>
      <c r="G14" s="71">
        <f t="shared" si="0"/>
        <v>66.2</v>
      </c>
      <c r="H14" s="73">
        <v>260</v>
      </c>
      <c r="I14" s="74">
        <v>113.8</v>
      </c>
      <c r="J14" s="71">
        <f t="shared" si="1"/>
        <v>146.19999999999999</v>
      </c>
    </row>
    <row r="15" spans="1:10" ht="14">
      <c r="A15" s="72">
        <v>9</v>
      </c>
      <c r="B15" s="73">
        <v>250</v>
      </c>
      <c r="C15" s="74">
        <v>113.8</v>
      </c>
      <c r="D15" s="75">
        <f t="shared" si="2"/>
        <v>136.19999999999999</v>
      </c>
      <c r="E15" s="73">
        <v>200</v>
      </c>
      <c r="F15" s="74">
        <v>113.8</v>
      </c>
      <c r="G15" s="71">
        <f t="shared" si="0"/>
        <v>86.2</v>
      </c>
      <c r="H15" s="73">
        <v>270</v>
      </c>
      <c r="I15" s="74">
        <v>113.8</v>
      </c>
      <c r="J15" s="71">
        <f t="shared" si="1"/>
        <v>156.19999999999999</v>
      </c>
    </row>
    <row r="16" spans="1:10" ht="14">
      <c r="A16" s="72">
        <v>10</v>
      </c>
      <c r="B16" s="73">
        <v>200</v>
      </c>
      <c r="C16" s="74">
        <v>113.8</v>
      </c>
      <c r="D16" s="75">
        <f t="shared" si="2"/>
        <v>86.2</v>
      </c>
      <c r="E16" s="73">
        <v>180</v>
      </c>
      <c r="F16" s="74">
        <v>113.8</v>
      </c>
      <c r="G16" s="71">
        <f t="shared" si="0"/>
        <v>66.2</v>
      </c>
      <c r="H16" s="73">
        <v>230</v>
      </c>
      <c r="I16" s="74">
        <v>113.8</v>
      </c>
      <c r="J16" s="71">
        <f t="shared" si="1"/>
        <v>116.2</v>
      </c>
    </row>
    <row r="17" spans="1:10" ht="14">
      <c r="A17" s="72">
        <v>11</v>
      </c>
      <c r="B17" s="73">
        <v>180</v>
      </c>
      <c r="C17" s="74">
        <v>113.8</v>
      </c>
      <c r="D17" s="75">
        <f t="shared" si="2"/>
        <v>66.2</v>
      </c>
      <c r="E17" s="73">
        <v>150</v>
      </c>
      <c r="F17" s="74">
        <v>113.8</v>
      </c>
      <c r="G17" s="71">
        <f t="shared" si="0"/>
        <v>36.200000000000003</v>
      </c>
      <c r="H17" s="73">
        <v>200</v>
      </c>
      <c r="I17" s="74">
        <v>113.8</v>
      </c>
      <c r="J17" s="71">
        <f t="shared" si="1"/>
        <v>86.2</v>
      </c>
    </row>
    <row r="18" spans="1:10" ht="14">
      <c r="A18" s="72">
        <v>12</v>
      </c>
      <c r="B18" s="73">
        <v>240</v>
      </c>
      <c r="C18" s="74">
        <v>113.8</v>
      </c>
      <c r="D18" s="75">
        <f t="shared" si="2"/>
        <v>126.2</v>
      </c>
      <c r="E18" s="73">
        <v>200</v>
      </c>
      <c r="F18" s="74">
        <v>113.8</v>
      </c>
      <c r="G18" s="71">
        <f t="shared" si="0"/>
        <v>86.2</v>
      </c>
      <c r="H18" s="73">
        <v>270</v>
      </c>
      <c r="I18" s="74">
        <v>113.8</v>
      </c>
      <c r="J18" s="71">
        <f t="shared" si="1"/>
        <v>156.19999999999999</v>
      </c>
    </row>
    <row r="19" spans="1:10" ht="14">
      <c r="A19" s="72">
        <v>13</v>
      </c>
      <c r="B19" s="73">
        <v>220</v>
      </c>
      <c r="C19" s="74">
        <v>113.8</v>
      </c>
      <c r="D19" s="75">
        <f t="shared" si="2"/>
        <v>106.2</v>
      </c>
      <c r="E19" s="73">
        <v>220</v>
      </c>
      <c r="F19" s="74">
        <v>113.8</v>
      </c>
      <c r="G19" s="71">
        <f t="shared" si="0"/>
        <v>106.2</v>
      </c>
      <c r="H19" s="73">
        <v>240</v>
      </c>
      <c r="I19" s="74">
        <v>113.8</v>
      </c>
      <c r="J19" s="71">
        <f t="shared" si="1"/>
        <v>126.2</v>
      </c>
    </row>
    <row r="20" spans="1:10" ht="14">
      <c r="A20" s="72">
        <v>14</v>
      </c>
      <c r="B20" s="73">
        <v>200</v>
      </c>
      <c r="C20" s="74">
        <v>113.8</v>
      </c>
      <c r="D20" s="75">
        <f t="shared" si="2"/>
        <v>86.2</v>
      </c>
      <c r="E20" s="73">
        <v>200</v>
      </c>
      <c r="F20" s="74">
        <v>113.8</v>
      </c>
      <c r="G20" s="71">
        <f t="shared" si="0"/>
        <v>86.2</v>
      </c>
      <c r="H20" s="73">
        <v>220</v>
      </c>
      <c r="I20" s="74">
        <v>113.8</v>
      </c>
      <c r="J20" s="71">
        <f t="shared" si="1"/>
        <v>106.2</v>
      </c>
    </row>
    <row r="21" spans="1:10" ht="14">
      <c r="A21" s="72">
        <v>15</v>
      </c>
      <c r="B21" s="73">
        <v>150</v>
      </c>
      <c r="C21" s="74">
        <v>113.8</v>
      </c>
      <c r="D21" s="75">
        <f t="shared" si="2"/>
        <v>36.200000000000003</v>
      </c>
      <c r="E21" s="73">
        <v>150</v>
      </c>
      <c r="F21" s="74">
        <v>113.8</v>
      </c>
      <c r="G21" s="71">
        <f t="shared" si="0"/>
        <v>36.200000000000003</v>
      </c>
      <c r="H21" s="73">
        <v>180</v>
      </c>
      <c r="I21" s="74">
        <v>113.8</v>
      </c>
      <c r="J21" s="71">
        <f t="shared" si="1"/>
        <v>66.2</v>
      </c>
    </row>
    <row r="22" spans="1:10" ht="14">
      <c r="A22" s="72">
        <v>16</v>
      </c>
      <c r="B22" s="73">
        <v>140</v>
      </c>
      <c r="C22" s="74">
        <v>113.8</v>
      </c>
      <c r="D22" s="75">
        <f t="shared" si="2"/>
        <v>26.200000000000003</v>
      </c>
      <c r="E22" s="73">
        <v>120</v>
      </c>
      <c r="F22" s="74">
        <v>113.8</v>
      </c>
      <c r="G22" s="71">
        <f t="shared" si="0"/>
        <v>6.2000000000000028</v>
      </c>
      <c r="H22" s="73">
        <v>170</v>
      </c>
      <c r="I22" s="74">
        <v>113.8</v>
      </c>
      <c r="J22" s="71">
        <f t="shared" si="1"/>
        <v>56.2</v>
      </c>
    </row>
    <row r="23" spans="1:10" ht="14">
      <c r="A23" s="72">
        <v>17</v>
      </c>
      <c r="B23" s="73">
        <v>120</v>
      </c>
      <c r="C23" s="74">
        <v>113.8</v>
      </c>
      <c r="D23" s="75">
        <f t="shared" si="2"/>
        <v>6.2000000000000028</v>
      </c>
      <c r="E23" s="73">
        <v>120</v>
      </c>
      <c r="F23" s="74">
        <v>113.8</v>
      </c>
      <c r="G23" s="71">
        <f t="shared" si="0"/>
        <v>6.2000000000000028</v>
      </c>
      <c r="H23" s="73">
        <v>150</v>
      </c>
      <c r="I23" s="74">
        <v>113.8</v>
      </c>
      <c r="J23" s="71">
        <f t="shared" si="1"/>
        <v>36.200000000000003</v>
      </c>
    </row>
    <row r="24" spans="1:10" ht="14">
      <c r="A24" s="72">
        <v>18</v>
      </c>
      <c r="B24" s="73">
        <v>120</v>
      </c>
      <c r="C24" s="74">
        <v>113.8</v>
      </c>
      <c r="D24" s="75">
        <f t="shared" si="2"/>
        <v>6.2000000000000028</v>
      </c>
      <c r="E24" s="73">
        <v>120</v>
      </c>
      <c r="F24" s="74">
        <v>113.8</v>
      </c>
      <c r="G24" s="71">
        <f t="shared" si="0"/>
        <v>6.2000000000000028</v>
      </c>
      <c r="H24" s="73">
        <v>140</v>
      </c>
      <c r="I24" s="74">
        <v>113.8</v>
      </c>
      <c r="J24" s="71">
        <f t="shared" si="1"/>
        <v>26.200000000000003</v>
      </c>
    </row>
    <row r="25" spans="1:10" ht="14">
      <c r="A25" s="72">
        <v>19</v>
      </c>
      <c r="B25" s="73">
        <v>150</v>
      </c>
      <c r="C25" s="74">
        <v>113.8</v>
      </c>
      <c r="D25" s="75">
        <f t="shared" si="2"/>
        <v>36.200000000000003</v>
      </c>
      <c r="E25" s="73">
        <v>150</v>
      </c>
      <c r="F25" s="74">
        <v>113.8</v>
      </c>
      <c r="G25" s="71">
        <f t="shared" si="0"/>
        <v>36.200000000000003</v>
      </c>
      <c r="H25" s="73">
        <v>140</v>
      </c>
      <c r="I25" s="74">
        <v>113.8</v>
      </c>
      <c r="J25" s="71">
        <f t="shared" si="1"/>
        <v>26.200000000000003</v>
      </c>
    </row>
    <row r="26" spans="1:10" ht="14">
      <c r="A26" s="72">
        <v>20</v>
      </c>
      <c r="B26" s="73">
        <v>80</v>
      </c>
      <c r="C26" s="74">
        <v>0</v>
      </c>
      <c r="D26" s="75">
        <f t="shared" si="2"/>
        <v>80</v>
      </c>
      <c r="E26" s="73">
        <v>80</v>
      </c>
      <c r="F26" s="74">
        <v>0</v>
      </c>
      <c r="G26" s="71">
        <f t="shared" si="0"/>
        <v>80</v>
      </c>
      <c r="H26" s="73">
        <v>110</v>
      </c>
      <c r="I26" s="74">
        <v>0</v>
      </c>
      <c r="J26" s="71">
        <f t="shared" si="1"/>
        <v>110</v>
      </c>
    </row>
    <row r="27" spans="1:10" ht="14">
      <c r="A27" s="72">
        <v>21</v>
      </c>
      <c r="B27" s="73">
        <v>50</v>
      </c>
      <c r="C27" s="74">
        <v>0</v>
      </c>
      <c r="D27" s="75">
        <f t="shared" si="2"/>
        <v>50</v>
      </c>
      <c r="E27" s="73">
        <v>50</v>
      </c>
      <c r="F27" s="74">
        <v>0</v>
      </c>
      <c r="G27" s="71">
        <f t="shared" si="0"/>
        <v>50</v>
      </c>
      <c r="H27" s="73">
        <v>80</v>
      </c>
      <c r="I27" s="74">
        <v>0</v>
      </c>
      <c r="J27" s="71">
        <f t="shared" si="1"/>
        <v>80</v>
      </c>
    </row>
    <row r="28" spans="1:10" ht="14">
      <c r="A28" s="72">
        <v>22</v>
      </c>
      <c r="B28" s="73">
        <v>40</v>
      </c>
      <c r="C28" s="74">
        <v>0</v>
      </c>
      <c r="D28" s="75">
        <f t="shared" si="2"/>
        <v>40</v>
      </c>
      <c r="E28" s="73">
        <v>40</v>
      </c>
      <c r="F28" s="74">
        <v>0</v>
      </c>
      <c r="G28" s="71">
        <f t="shared" si="0"/>
        <v>40</v>
      </c>
      <c r="H28" s="73">
        <v>50</v>
      </c>
      <c r="I28" s="74">
        <v>0</v>
      </c>
      <c r="J28" s="71">
        <f t="shared" si="1"/>
        <v>50</v>
      </c>
    </row>
    <row r="29" spans="1:10" ht="14">
      <c r="A29" s="76">
        <v>23</v>
      </c>
      <c r="B29" s="77">
        <v>30</v>
      </c>
      <c r="C29" s="74">
        <v>0</v>
      </c>
      <c r="D29" s="79">
        <f t="shared" si="2"/>
        <v>30</v>
      </c>
      <c r="E29" s="77">
        <v>30</v>
      </c>
      <c r="F29" s="74">
        <v>0</v>
      </c>
      <c r="G29" s="80">
        <f>IF(F29="","",E29-F29)</f>
        <v>30</v>
      </c>
      <c r="H29" s="77">
        <v>20</v>
      </c>
      <c r="I29" s="74">
        <v>0</v>
      </c>
      <c r="J29" s="80">
        <f t="shared" si="1"/>
        <v>20</v>
      </c>
    </row>
    <row r="30" spans="1:10" ht="16.5" customHeight="1">
      <c r="A30" s="81" t="s">
        <v>157</v>
      </c>
      <c r="B30" s="82">
        <f>IF(B29="","",SUM(B6:B29))</f>
        <v>2750</v>
      </c>
      <c r="C30" s="83">
        <f t="shared" ref="C30:J30" si="3">IF(C29="","",SUM(C6:C29))</f>
        <v>1479.3999999999996</v>
      </c>
      <c r="D30" s="84">
        <f t="shared" si="3"/>
        <v>1270.6000000000004</v>
      </c>
      <c r="E30" s="85">
        <f t="shared" si="3"/>
        <v>2490</v>
      </c>
      <c r="F30" s="83">
        <f t="shared" si="3"/>
        <v>1479.3999999999996</v>
      </c>
      <c r="G30" s="84">
        <f t="shared" si="3"/>
        <v>1010.6000000000003</v>
      </c>
      <c r="H30" s="85">
        <f t="shared" si="3"/>
        <v>3170</v>
      </c>
      <c r="I30" s="83">
        <f t="shared" si="3"/>
        <v>1479.3999999999996</v>
      </c>
      <c r="J30" s="84">
        <f t="shared" si="3"/>
        <v>1690.6000000000004</v>
      </c>
    </row>
  </sheetData>
  <sheetProtection algorithmName="SHA-512" hashValue="vlTQZKOGXF2jA8rHhfxOez1PDZfUjUhmBqxlClzszRVIJcsL6NZKIliAQLnjG0MLoSDn2Rv4PJwLkwakBH3pqQ==" saltValue="MO95/u0BZ4gO1r3Zpjh0vQ==" spinCount="100000" sheet="1" objects="1" scenarios="1"/>
  <mergeCells count="7">
    <mergeCell ref="A2:A5"/>
    <mergeCell ref="B2:D2"/>
    <mergeCell ref="E2:G2"/>
    <mergeCell ref="H2:J2"/>
    <mergeCell ref="C3:D3"/>
    <mergeCell ref="F3:G3"/>
    <mergeCell ref="I3:J3"/>
  </mergeCells>
  <phoneticPr fontId="3"/>
  <pageMargins left="0.70866141732283461" right="0.70866141732283461" top="0.74803149606299213" bottom="0.74803149606299213" header="0.31496062992125984" footer="0.31496062992125984"/>
  <pageSetup paperSize="9" scale="90" orientation="landscape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5A83D-A695-4763-8117-1C1B277F4DCE}">
  <dimension ref="A1:J30"/>
  <sheetViews>
    <sheetView view="pageBreakPreview" zoomScale="85" zoomScaleNormal="100" zoomScaleSheetLayoutView="85" workbookViewId="0">
      <selection activeCell="I23" sqref="I23"/>
    </sheetView>
  </sheetViews>
  <sheetFormatPr defaultColWidth="8.25" defaultRowHeight="13"/>
  <cols>
    <col min="1" max="1" width="6.1640625" style="61" customWidth="1"/>
    <col min="2" max="10" width="9.75" style="61" customWidth="1"/>
    <col min="11" max="14" width="8.25" style="61"/>
    <col min="15" max="15" width="6.83203125" style="61" customWidth="1"/>
    <col min="16" max="16384" width="8.25" style="61"/>
  </cols>
  <sheetData>
    <row r="1" spans="1:10" s="60" customFormat="1" ht="17.25" customHeight="1">
      <c r="A1" s="59" t="s">
        <v>164</v>
      </c>
    </row>
    <row r="2" spans="1:10" ht="18" customHeight="1">
      <c r="A2" s="185" t="s">
        <v>146</v>
      </c>
      <c r="B2" s="193" t="s">
        <v>158</v>
      </c>
      <c r="C2" s="189"/>
      <c r="D2" s="190"/>
      <c r="E2" s="193" t="s">
        <v>159</v>
      </c>
      <c r="F2" s="189"/>
      <c r="G2" s="190"/>
      <c r="H2" s="193" t="s">
        <v>160</v>
      </c>
      <c r="I2" s="189"/>
      <c r="J2" s="190"/>
    </row>
    <row r="3" spans="1:10" ht="18" customHeight="1">
      <c r="A3" s="186"/>
      <c r="B3" s="62" t="s">
        <v>150</v>
      </c>
      <c r="C3" s="191" t="s">
        <v>151</v>
      </c>
      <c r="D3" s="192"/>
      <c r="E3" s="62" t="s">
        <v>150</v>
      </c>
      <c r="F3" s="191" t="s">
        <v>151</v>
      </c>
      <c r="G3" s="192"/>
      <c r="H3" s="62" t="s">
        <v>150</v>
      </c>
      <c r="I3" s="191" t="s">
        <v>151</v>
      </c>
      <c r="J3" s="192"/>
    </row>
    <row r="4" spans="1:10" ht="18" customHeight="1">
      <c r="A4" s="186"/>
      <c r="B4" s="86" t="s">
        <v>161</v>
      </c>
      <c r="C4" s="87" t="s">
        <v>161</v>
      </c>
      <c r="D4" s="88" t="s">
        <v>162</v>
      </c>
      <c r="E4" s="86" t="s">
        <v>161</v>
      </c>
      <c r="F4" s="87" t="s">
        <v>161</v>
      </c>
      <c r="G4" s="88" t="s">
        <v>162</v>
      </c>
      <c r="H4" s="86" t="s">
        <v>161</v>
      </c>
      <c r="I4" s="87" t="s">
        <v>161</v>
      </c>
      <c r="J4" s="88" t="s">
        <v>162</v>
      </c>
    </row>
    <row r="5" spans="1:10">
      <c r="A5" s="187"/>
      <c r="B5" s="65" t="s">
        <v>156</v>
      </c>
      <c r="C5" s="66" t="s">
        <v>156</v>
      </c>
      <c r="D5" s="67" t="s">
        <v>156</v>
      </c>
      <c r="E5" s="65" t="s">
        <v>156</v>
      </c>
      <c r="F5" s="66" t="s">
        <v>156</v>
      </c>
      <c r="G5" s="67" t="s">
        <v>156</v>
      </c>
      <c r="H5" s="65" t="s">
        <v>156</v>
      </c>
      <c r="I5" s="66" t="s">
        <v>156</v>
      </c>
      <c r="J5" s="67" t="s">
        <v>156</v>
      </c>
    </row>
    <row r="6" spans="1:10" ht="17.25" customHeight="1">
      <c r="A6" s="68">
        <v>0</v>
      </c>
      <c r="B6" s="69"/>
      <c r="C6" s="70"/>
      <c r="D6" s="71" t="str">
        <f>IF(C6="","",B6-C6)</f>
        <v/>
      </c>
      <c r="E6" s="69"/>
      <c r="F6" s="70"/>
      <c r="G6" s="71" t="str">
        <f>IF(F6="","",E6-F6)</f>
        <v/>
      </c>
      <c r="H6" s="69"/>
      <c r="I6" s="70"/>
      <c r="J6" s="71" t="str">
        <f>IF(I6="","",H6-I6)</f>
        <v/>
      </c>
    </row>
    <row r="7" spans="1:10" ht="17.25" customHeight="1">
      <c r="A7" s="72">
        <v>1</v>
      </c>
      <c r="B7" s="73"/>
      <c r="C7" s="74"/>
      <c r="D7" s="75" t="str">
        <f>IF(C7="","",B7-C7)</f>
        <v/>
      </c>
      <c r="E7" s="73"/>
      <c r="F7" s="74"/>
      <c r="G7" s="71" t="str">
        <f t="shared" ref="G7:G28" si="0">IF(F7="","",E7-F7)</f>
        <v/>
      </c>
      <c r="H7" s="73"/>
      <c r="I7" s="74"/>
      <c r="J7" s="71" t="str">
        <f t="shared" ref="J7:J29" si="1">IF(I7="","",H7-I7)</f>
        <v/>
      </c>
    </row>
    <row r="8" spans="1:10" ht="17.25" customHeight="1">
      <c r="A8" s="72">
        <v>2</v>
      </c>
      <c r="B8" s="73"/>
      <c r="C8" s="74"/>
      <c r="D8" s="75" t="str">
        <f t="shared" ref="D8:D29" si="2">IF(C8="","",B8-C8)</f>
        <v/>
      </c>
      <c r="E8" s="73"/>
      <c r="F8" s="74"/>
      <c r="G8" s="71" t="str">
        <f t="shared" si="0"/>
        <v/>
      </c>
      <c r="H8" s="73"/>
      <c r="I8" s="74"/>
      <c r="J8" s="71" t="str">
        <f t="shared" si="1"/>
        <v/>
      </c>
    </row>
    <row r="9" spans="1:10" ht="17.25" customHeight="1">
      <c r="A9" s="72">
        <v>3</v>
      </c>
      <c r="B9" s="73"/>
      <c r="C9" s="74"/>
      <c r="D9" s="75" t="str">
        <f t="shared" si="2"/>
        <v/>
      </c>
      <c r="E9" s="73"/>
      <c r="F9" s="74"/>
      <c r="G9" s="71" t="str">
        <f t="shared" si="0"/>
        <v/>
      </c>
      <c r="H9" s="73"/>
      <c r="I9" s="74"/>
      <c r="J9" s="71" t="str">
        <f t="shared" si="1"/>
        <v/>
      </c>
    </row>
    <row r="10" spans="1:10" ht="17.25" customHeight="1">
      <c r="A10" s="72">
        <v>4</v>
      </c>
      <c r="B10" s="73"/>
      <c r="C10" s="74"/>
      <c r="D10" s="75" t="str">
        <f t="shared" si="2"/>
        <v/>
      </c>
      <c r="E10" s="73"/>
      <c r="F10" s="74"/>
      <c r="G10" s="71" t="str">
        <f t="shared" si="0"/>
        <v/>
      </c>
      <c r="H10" s="73"/>
      <c r="I10" s="74"/>
      <c r="J10" s="71" t="str">
        <f t="shared" si="1"/>
        <v/>
      </c>
    </row>
    <row r="11" spans="1:10" ht="17.25" customHeight="1">
      <c r="A11" s="72">
        <v>5</v>
      </c>
      <c r="B11" s="73"/>
      <c r="C11" s="74"/>
      <c r="D11" s="75" t="str">
        <f t="shared" si="2"/>
        <v/>
      </c>
      <c r="E11" s="73"/>
      <c r="F11" s="74"/>
      <c r="G11" s="71" t="str">
        <f t="shared" si="0"/>
        <v/>
      </c>
      <c r="H11" s="73"/>
      <c r="I11" s="74"/>
      <c r="J11" s="71" t="str">
        <f t="shared" si="1"/>
        <v/>
      </c>
    </row>
    <row r="12" spans="1:10" ht="17.25" customHeight="1">
      <c r="A12" s="72">
        <v>6</v>
      </c>
      <c r="B12" s="73"/>
      <c r="C12" s="74"/>
      <c r="D12" s="75" t="str">
        <f t="shared" si="2"/>
        <v/>
      </c>
      <c r="E12" s="73"/>
      <c r="F12" s="74"/>
      <c r="G12" s="71" t="str">
        <f t="shared" si="0"/>
        <v/>
      </c>
      <c r="H12" s="73"/>
      <c r="I12" s="74"/>
      <c r="J12" s="71" t="str">
        <f t="shared" si="1"/>
        <v/>
      </c>
    </row>
    <row r="13" spans="1:10" ht="17.25" customHeight="1">
      <c r="A13" s="72">
        <v>7</v>
      </c>
      <c r="B13" s="73"/>
      <c r="C13" s="74"/>
      <c r="D13" s="75" t="str">
        <f t="shared" si="2"/>
        <v/>
      </c>
      <c r="E13" s="73"/>
      <c r="F13" s="74"/>
      <c r="G13" s="71" t="str">
        <f t="shared" si="0"/>
        <v/>
      </c>
      <c r="H13" s="73"/>
      <c r="I13" s="74"/>
      <c r="J13" s="71" t="str">
        <f t="shared" si="1"/>
        <v/>
      </c>
    </row>
    <row r="14" spans="1:10" ht="17.25" customHeight="1">
      <c r="A14" s="72">
        <v>8</v>
      </c>
      <c r="B14" s="73"/>
      <c r="C14" s="74"/>
      <c r="D14" s="75" t="str">
        <f t="shared" si="2"/>
        <v/>
      </c>
      <c r="E14" s="73"/>
      <c r="F14" s="74"/>
      <c r="G14" s="71" t="str">
        <f t="shared" si="0"/>
        <v/>
      </c>
      <c r="H14" s="73"/>
      <c r="I14" s="74"/>
      <c r="J14" s="71" t="str">
        <f t="shared" si="1"/>
        <v/>
      </c>
    </row>
    <row r="15" spans="1:10" ht="17.25" customHeight="1">
      <c r="A15" s="72">
        <v>9</v>
      </c>
      <c r="B15" s="73"/>
      <c r="C15" s="74"/>
      <c r="D15" s="75" t="str">
        <f t="shared" si="2"/>
        <v/>
      </c>
      <c r="E15" s="73"/>
      <c r="F15" s="74"/>
      <c r="G15" s="71" t="str">
        <f t="shared" si="0"/>
        <v/>
      </c>
      <c r="H15" s="73"/>
      <c r="I15" s="74"/>
      <c r="J15" s="71" t="str">
        <f t="shared" si="1"/>
        <v/>
      </c>
    </row>
    <row r="16" spans="1:10" ht="17.25" customHeight="1">
      <c r="A16" s="72">
        <v>10</v>
      </c>
      <c r="B16" s="73"/>
      <c r="C16" s="74"/>
      <c r="D16" s="75" t="str">
        <f t="shared" si="2"/>
        <v/>
      </c>
      <c r="E16" s="73"/>
      <c r="F16" s="74"/>
      <c r="G16" s="71" t="str">
        <f t="shared" si="0"/>
        <v/>
      </c>
      <c r="H16" s="73"/>
      <c r="I16" s="74"/>
      <c r="J16" s="71" t="str">
        <f t="shared" si="1"/>
        <v/>
      </c>
    </row>
    <row r="17" spans="1:10" ht="17.25" customHeight="1">
      <c r="A17" s="72">
        <v>11</v>
      </c>
      <c r="B17" s="73"/>
      <c r="C17" s="74"/>
      <c r="D17" s="75" t="str">
        <f t="shared" si="2"/>
        <v/>
      </c>
      <c r="E17" s="73"/>
      <c r="F17" s="74"/>
      <c r="G17" s="71" t="str">
        <f t="shared" si="0"/>
        <v/>
      </c>
      <c r="H17" s="73"/>
      <c r="I17" s="74"/>
      <c r="J17" s="71" t="str">
        <f t="shared" si="1"/>
        <v/>
      </c>
    </row>
    <row r="18" spans="1:10" ht="17.25" customHeight="1">
      <c r="A18" s="72">
        <v>12</v>
      </c>
      <c r="B18" s="73"/>
      <c r="C18" s="74"/>
      <c r="D18" s="75" t="str">
        <f t="shared" si="2"/>
        <v/>
      </c>
      <c r="E18" s="73"/>
      <c r="F18" s="74"/>
      <c r="G18" s="71" t="str">
        <f t="shared" si="0"/>
        <v/>
      </c>
      <c r="H18" s="73"/>
      <c r="I18" s="74"/>
      <c r="J18" s="71" t="str">
        <f t="shared" si="1"/>
        <v/>
      </c>
    </row>
    <row r="19" spans="1:10" ht="17.25" customHeight="1">
      <c r="A19" s="72">
        <v>13</v>
      </c>
      <c r="B19" s="73"/>
      <c r="C19" s="74"/>
      <c r="D19" s="75" t="str">
        <f t="shared" si="2"/>
        <v/>
      </c>
      <c r="E19" s="73"/>
      <c r="F19" s="74"/>
      <c r="G19" s="71" t="str">
        <f t="shared" si="0"/>
        <v/>
      </c>
      <c r="H19" s="73"/>
      <c r="I19" s="74"/>
      <c r="J19" s="71" t="str">
        <f t="shared" si="1"/>
        <v/>
      </c>
    </row>
    <row r="20" spans="1:10" ht="17.25" customHeight="1">
      <c r="A20" s="72">
        <v>14</v>
      </c>
      <c r="B20" s="73"/>
      <c r="C20" s="74"/>
      <c r="D20" s="75" t="str">
        <f t="shared" si="2"/>
        <v/>
      </c>
      <c r="E20" s="73"/>
      <c r="F20" s="74"/>
      <c r="G20" s="71" t="str">
        <f t="shared" si="0"/>
        <v/>
      </c>
      <c r="H20" s="73"/>
      <c r="I20" s="74"/>
      <c r="J20" s="71" t="str">
        <f t="shared" si="1"/>
        <v/>
      </c>
    </row>
    <row r="21" spans="1:10" ht="17.25" customHeight="1">
      <c r="A21" s="72">
        <v>15</v>
      </c>
      <c r="B21" s="73"/>
      <c r="C21" s="74"/>
      <c r="D21" s="75" t="str">
        <f t="shared" si="2"/>
        <v/>
      </c>
      <c r="E21" s="73"/>
      <c r="F21" s="74"/>
      <c r="G21" s="71" t="str">
        <f t="shared" si="0"/>
        <v/>
      </c>
      <c r="H21" s="73"/>
      <c r="I21" s="74"/>
      <c r="J21" s="71" t="str">
        <f t="shared" si="1"/>
        <v/>
      </c>
    </row>
    <row r="22" spans="1:10" ht="17.25" customHeight="1">
      <c r="A22" s="72">
        <v>16</v>
      </c>
      <c r="B22" s="73"/>
      <c r="C22" s="74"/>
      <c r="D22" s="75" t="str">
        <f t="shared" si="2"/>
        <v/>
      </c>
      <c r="E22" s="73"/>
      <c r="F22" s="74"/>
      <c r="G22" s="71" t="str">
        <f t="shared" si="0"/>
        <v/>
      </c>
      <c r="H22" s="73"/>
      <c r="I22" s="74"/>
      <c r="J22" s="71" t="str">
        <f t="shared" si="1"/>
        <v/>
      </c>
    </row>
    <row r="23" spans="1:10" ht="17.25" customHeight="1">
      <c r="A23" s="72">
        <v>17</v>
      </c>
      <c r="B23" s="73"/>
      <c r="C23" s="74"/>
      <c r="D23" s="75" t="str">
        <f t="shared" si="2"/>
        <v/>
      </c>
      <c r="E23" s="73"/>
      <c r="F23" s="74"/>
      <c r="G23" s="71" t="str">
        <f t="shared" si="0"/>
        <v/>
      </c>
      <c r="H23" s="73"/>
      <c r="I23" s="74"/>
      <c r="J23" s="71" t="str">
        <f t="shared" si="1"/>
        <v/>
      </c>
    </row>
    <row r="24" spans="1:10" ht="17.25" customHeight="1">
      <c r="A24" s="72">
        <v>18</v>
      </c>
      <c r="B24" s="73"/>
      <c r="C24" s="74"/>
      <c r="D24" s="75" t="str">
        <f t="shared" si="2"/>
        <v/>
      </c>
      <c r="E24" s="73"/>
      <c r="F24" s="74"/>
      <c r="G24" s="71" t="str">
        <f t="shared" si="0"/>
        <v/>
      </c>
      <c r="H24" s="73"/>
      <c r="I24" s="74"/>
      <c r="J24" s="71" t="str">
        <f t="shared" si="1"/>
        <v/>
      </c>
    </row>
    <row r="25" spans="1:10" ht="17.25" customHeight="1">
      <c r="A25" s="72">
        <v>19</v>
      </c>
      <c r="B25" s="73"/>
      <c r="C25" s="74"/>
      <c r="D25" s="75" t="str">
        <f t="shared" si="2"/>
        <v/>
      </c>
      <c r="E25" s="73"/>
      <c r="F25" s="74"/>
      <c r="G25" s="71" t="str">
        <f t="shared" si="0"/>
        <v/>
      </c>
      <c r="H25" s="73"/>
      <c r="I25" s="74"/>
      <c r="J25" s="71" t="str">
        <f t="shared" si="1"/>
        <v/>
      </c>
    </row>
    <row r="26" spans="1:10" ht="17.25" customHeight="1">
      <c r="A26" s="72">
        <v>20</v>
      </c>
      <c r="B26" s="73"/>
      <c r="C26" s="74"/>
      <c r="D26" s="75" t="str">
        <f t="shared" si="2"/>
        <v/>
      </c>
      <c r="E26" s="73"/>
      <c r="F26" s="74"/>
      <c r="G26" s="71" t="str">
        <f t="shared" si="0"/>
        <v/>
      </c>
      <c r="H26" s="73"/>
      <c r="I26" s="74"/>
      <c r="J26" s="71" t="str">
        <f t="shared" si="1"/>
        <v/>
      </c>
    </row>
    <row r="27" spans="1:10" ht="17.25" customHeight="1">
      <c r="A27" s="72">
        <v>21</v>
      </c>
      <c r="B27" s="73"/>
      <c r="C27" s="74"/>
      <c r="D27" s="75" t="str">
        <f t="shared" si="2"/>
        <v/>
      </c>
      <c r="E27" s="73"/>
      <c r="F27" s="74"/>
      <c r="G27" s="71" t="str">
        <f t="shared" si="0"/>
        <v/>
      </c>
      <c r="H27" s="73"/>
      <c r="I27" s="74"/>
      <c r="J27" s="71" t="str">
        <f t="shared" si="1"/>
        <v/>
      </c>
    </row>
    <row r="28" spans="1:10" ht="17.25" customHeight="1">
      <c r="A28" s="72">
        <v>22</v>
      </c>
      <c r="B28" s="73"/>
      <c r="C28" s="74"/>
      <c r="D28" s="75" t="str">
        <f t="shared" si="2"/>
        <v/>
      </c>
      <c r="E28" s="73"/>
      <c r="F28" s="74"/>
      <c r="G28" s="71" t="str">
        <f t="shared" si="0"/>
        <v/>
      </c>
      <c r="H28" s="73"/>
      <c r="I28" s="74"/>
      <c r="J28" s="71" t="str">
        <f t="shared" si="1"/>
        <v/>
      </c>
    </row>
    <row r="29" spans="1:10" ht="17.25" customHeight="1">
      <c r="A29" s="76">
        <v>23</v>
      </c>
      <c r="B29" s="77"/>
      <c r="C29" s="78"/>
      <c r="D29" s="79" t="str">
        <f t="shared" si="2"/>
        <v/>
      </c>
      <c r="E29" s="77"/>
      <c r="F29" s="78"/>
      <c r="G29" s="80" t="str">
        <f>IF(F29="","",E29-F29)</f>
        <v/>
      </c>
      <c r="H29" s="77"/>
      <c r="I29" s="78"/>
      <c r="J29" s="80" t="str">
        <f t="shared" si="1"/>
        <v/>
      </c>
    </row>
    <row r="30" spans="1:10" ht="16.5" customHeight="1">
      <c r="A30" s="81" t="s">
        <v>157</v>
      </c>
      <c r="B30" s="82" t="str">
        <f>IF(B29="","",SUM(B6:B29))</f>
        <v/>
      </c>
      <c r="C30" s="83" t="str">
        <f t="shared" ref="C30:J30" si="3">IF(C29="","",SUM(C6:C29))</f>
        <v/>
      </c>
      <c r="D30" s="84" t="str">
        <f t="shared" si="3"/>
        <v/>
      </c>
      <c r="E30" s="85" t="str">
        <f t="shared" si="3"/>
        <v/>
      </c>
      <c r="F30" s="83" t="str">
        <f t="shared" si="3"/>
        <v/>
      </c>
      <c r="G30" s="84" t="str">
        <f t="shared" si="3"/>
        <v/>
      </c>
      <c r="H30" s="85" t="str">
        <f t="shared" si="3"/>
        <v/>
      </c>
      <c r="I30" s="83" t="str">
        <f t="shared" si="3"/>
        <v/>
      </c>
      <c r="J30" s="84" t="str">
        <f t="shared" si="3"/>
        <v/>
      </c>
    </row>
  </sheetData>
  <mergeCells count="7">
    <mergeCell ref="A2:A5"/>
    <mergeCell ref="B2:D2"/>
    <mergeCell ref="E2:G2"/>
    <mergeCell ref="H2:J2"/>
    <mergeCell ref="C3:D3"/>
    <mergeCell ref="F3:G3"/>
    <mergeCell ref="I3:J3"/>
  </mergeCells>
  <phoneticPr fontId="3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別紙⑥-1【記入例】</vt:lpstr>
      <vt:lpstr>別紙⑥-1</vt:lpstr>
      <vt:lpstr>別紙⑥-2【記入例】</vt:lpstr>
      <vt:lpstr>別紙⑥-2</vt:lpstr>
      <vt:lpstr>別紙⑥-3-1(電力)【記入例】</vt:lpstr>
      <vt:lpstr>別紙⑥-3-1(電力)</vt:lpstr>
      <vt:lpstr>別紙⑥-3-2（温水）【記入例】</vt:lpstr>
      <vt:lpstr>別紙⑥-3-2(温水)</vt:lpstr>
      <vt:lpstr>'別紙⑥-1'!Print_Area</vt:lpstr>
      <vt:lpstr>'別紙⑥-1【記入例】'!Print_Area</vt:lpstr>
      <vt:lpstr>'別紙⑥-2'!Print_Area</vt:lpstr>
      <vt:lpstr>'別紙⑥-2【記入例】'!Print_Area</vt:lpstr>
      <vt:lpstr>'別紙⑥-3-1(電力)'!Print_Area</vt:lpstr>
      <vt:lpstr>'別紙⑥-3-1(電力)【記入例】'!Print_Area</vt:lpstr>
      <vt:lpstr>'別紙⑥-3-2(温水)'!Print_Area</vt:lpstr>
      <vt:lpstr>'別紙⑥-3-2（温水）【記入例】'!Print_Area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okajima</dc:creator>
  <cp:lastModifiedBy>田嶋　英一</cp:lastModifiedBy>
  <cp:lastPrinted>2024-04-16T06:17:03Z</cp:lastPrinted>
  <dcterms:created xsi:type="dcterms:W3CDTF">2022-03-25T05:07:27Z</dcterms:created>
  <dcterms:modified xsi:type="dcterms:W3CDTF">2024-04-22T02:18:50Z</dcterms:modified>
</cp:coreProperties>
</file>