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Z:\2022年度\ＨＰ作業\04_05_依頼\"/>
    </mc:Choice>
  </mc:AlternateContent>
  <xr:revisionPtr revIDLastSave="0" documentId="13_ncr:1_{E8CF0C2C-C1B3-4522-BAA9-BDF69B7236F5}" xr6:coauthVersionLast="47" xr6:coauthVersionMax="47" xr10:uidLastSave="{00000000-0000-0000-0000-000000000000}"/>
  <bookViews>
    <workbookView xWindow="-110" yWindow="-110" windowWidth="19420" windowHeight="10420" tabRatio="765" xr2:uid="{8F65E788-0426-4BE7-90D7-5E757677FEDA}"/>
  </bookViews>
  <sheets>
    <sheet name="別紙㉘-1 燃料使用量データ報告書" sheetId="1" r:id="rId1"/>
    <sheet name="別紙㉓-2入力ｼｰﾄ　燃料使用量データシート(CGS用)　・" sheetId="2" r:id="rId2"/>
    <sheet name="別紙㉘-３ 燃料使用量データシート(CGS用)　・" sheetId="3" r:id="rId3"/>
    <sheet name="別紙㉘-1 燃料使用量データ報告書 (GHP用)" sheetId="6" r:id="rId4"/>
    <sheet name="別紙㉓-２入力ｼｰﾄ　燃料使用量データシート(GHP用)　・" sheetId="4" r:id="rId5"/>
    <sheet name="別紙㉘-3 燃料使用量データシート(GHP用)　・" sheetId="5" r:id="rId6"/>
  </sheets>
  <definedNames>
    <definedName name="_xlnm._FilterDatabase" localSheetId="2" hidden="1">'別紙㉘-３ 燃料使用量データシート(CGS用)　・'!$C$10:$BE$36</definedName>
    <definedName name="Ⅰ_" localSheetId="5">#REF!</definedName>
    <definedName name="Ⅰ_">#REF!</definedName>
    <definedName name="_xlnm.Print_Area" localSheetId="0">'別紙㉘-1 燃料使用量データ報告書'!$B$1:$AT$45</definedName>
    <definedName name="_xlnm.Print_Area" localSheetId="3">'別紙㉘-1 燃料使用量データ報告書 (GHP用)'!$B$1:$AT$45</definedName>
    <definedName name="_xlnm.Print_Area" localSheetId="2">'別紙㉘-３ 燃料使用量データシート(CGS用)　・'!$A$1:$BE$45</definedName>
    <definedName name="_xlnm.Print_Area" localSheetId="5">'別紙㉘-3 燃料使用量データシート(GHP用)　・'!$A$1:$BA$47</definedName>
    <definedName name="ｱ_帰宅困難者受入施設" localSheetId="5">#REF!</definedName>
    <definedName name="ｱ_帰宅困難者受入施設">#REF!</definedName>
    <definedName name="ｱ_防災計画指定" localSheetId="5">#REF!</definedName>
    <definedName name="ｱ_防災計画指定">#REF!</definedName>
    <definedName name="ｲ_機能維持" localSheetId="5">#REF!</definedName>
    <definedName name="ｲ_機能維持">#REF!</definedName>
    <definedName name="ｳ_災害時協定" localSheetId="5">#REF!</definedName>
    <definedName name="ｳ_災害時協定">#REF!</definedName>
    <definedName name="ｴ_その他" localSheetId="5">#REF!</definedName>
    <definedName name="ｴ_その他">#REF!</definedName>
    <definedName name="業種">#REF!</definedName>
    <definedName name="産業分類">#REF!</definedName>
    <definedName name="施設要件">#REF!</definedName>
    <definedName name="日本標準産業分類">#REF!</definedName>
    <definedName name="燃料種">#REF!</definedName>
    <definedName name="表題" localSheetId="0">#REF!</definedName>
    <definedName name="表題" localSheetId="3">#REF!</definedName>
    <definedName name="表題" localSheetId="5">#REF!</definedName>
    <definedName name="表題">#REF!</definedName>
    <definedName name="補助率1">#REF!</definedName>
    <definedName name="有無" localSheetId="0">#REF!</definedName>
    <definedName name="有無" localSheetId="3">#REF!</definedName>
    <definedName name="有無" localSheetId="5">#REF!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1" i="4" l="1"/>
  <c r="D44" i="4"/>
  <c r="E44" i="4"/>
  <c r="F44" i="4"/>
  <c r="G44" i="4"/>
  <c r="H44" i="4"/>
  <c r="I44" i="4"/>
  <c r="J44" i="4"/>
  <c r="K44" i="4"/>
  <c r="L44" i="4"/>
  <c r="M44" i="4"/>
  <c r="N44" i="4"/>
  <c r="O44" i="4"/>
  <c r="BE14" i="3"/>
  <c r="P44" i="2"/>
  <c r="P48" i="2"/>
  <c r="P47" i="2"/>
  <c r="P46" i="2"/>
  <c r="P45" i="2"/>
  <c r="P43" i="2"/>
  <c r="D52" i="2"/>
  <c r="AT23" i="3" s="1"/>
  <c r="E52" i="2"/>
  <c r="AU23" i="3" s="1"/>
  <c r="F52" i="2"/>
  <c r="AV23" i="3" s="1"/>
  <c r="G52" i="2"/>
  <c r="AW23" i="3" s="1"/>
  <c r="H52" i="2"/>
  <c r="AX23" i="3" s="1"/>
  <c r="I52" i="2"/>
  <c r="AY23" i="3" s="1"/>
  <c r="J52" i="2"/>
  <c r="AZ23" i="3" s="1"/>
  <c r="K52" i="2"/>
  <c r="BA23" i="3" s="1"/>
  <c r="L52" i="2"/>
  <c r="BB23" i="3" s="1"/>
  <c r="M52" i="2"/>
  <c r="N52" i="2"/>
  <c r="BD23" i="3" s="1"/>
  <c r="O52" i="2"/>
  <c r="BE23" i="3" s="1"/>
  <c r="D50" i="2"/>
  <c r="AT21" i="3" s="1"/>
  <c r="E50" i="2"/>
  <c r="AU21" i="3" s="1"/>
  <c r="F50" i="2"/>
  <c r="AV21" i="3" s="1"/>
  <c r="G50" i="2"/>
  <c r="H50" i="2"/>
  <c r="AX21" i="3" s="1"/>
  <c r="I50" i="2"/>
  <c r="AY21" i="3" s="1"/>
  <c r="J50" i="2"/>
  <c r="AZ21" i="3" s="1"/>
  <c r="K50" i="2"/>
  <c r="BA21" i="3" s="1"/>
  <c r="L50" i="2"/>
  <c r="BB21" i="3" s="1"/>
  <c r="M50" i="2"/>
  <c r="BC21" i="3" s="1"/>
  <c r="N50" i="2"/>
  <c r="BD21" i="3" s="1"/>
  <c r="O50" i="2"/>
  <c r="E51" i="2"/>
  <c r="AU22" i="3" s="1"/>
  <c r="F51" i="2"/>
  <c r="AV22" i="3" s="1"/>
  <c r="G51" i="2"/>
  <c r="AW22" i="3" s="1"/>
  <c r="H51" i="2"/>
  <c r="I51" i="2"/>
  <c r="AY22" i="3" s="1"/>
  <c r="J51" i="2"/>
  <c r="AZ22" i="3" s="1"/>
  <c r="K51" i="2"/>
  <c r="BA22" i="3" s="1"/>
  <c r="L51" i="2"/>
  <c r="BB22" i="3" s="1"/>
  <c r="M51" i="2"/>
  <c r="BC22" i="3" s="1"/>
  <c r="N51" i="2"/>
  <c r="O51" i="2"/>
  <c r="BE22" i="3" s="1"/>
  <c r="D51" i="2"/>
  <c r="AT22" i="3" s="1"/>
  <c r="I10" i="2"/>
  <c r="G29" i="1"/>
  <c r="G29" i="6"/>
  <c r="O70" i="4"/>
  <c r="N70" i="4"/>
  <c r="M70" i="4"/>
  <c r="L70" i="4"/>
  <c r="K70" i="4"/>
  <c r="J70" i="4"/>
  <c r="AV40" i="5" s="1"/>
  <c r="AV41" i="5" s="1"/>
  <c r="I70" i="4"/>
  <c r="AU40" i="5" s="1"/>
  <c r="H70" i="4"/>
  <c r="G70" i="4"/>
  <c r="F70" i="4"/>
  <c r="E70" i="4"/>
  <c r="D70" i="4"/>
  <c r="O65" i="4"/>
  <c r="N65" i="4"/>
  <c r="M65" i="4"/>
  <c r="L65" i="4"/>
  <c r="K65" i="4"/>
  <c r="J65" i="4"/>
  <c r="I65" i="4"/>
  <c r="H65" i="4"/>
  <c r="AT34" i="5" s="1"/>
  <c r="G65" i="4"/>
  <c r="F65" i="4"/>
  <c r="E65" i="4"/>
  <c r="D65" i="4"/>
  <c r="E60" i="4"/>
  <c r="F60" i="4"/>
  <c r="G60" i="4"/>
  <c r="AS28" i="5" s="1"/>
  <c r="H60" i="4"/>
  <c r="AT28" i="5" s="1"/>
  <c r="I60" i="4"/>
  <c r="J60" i="4"/>
  <c r="K60" i="4"/>
  <c r="L60" i="4"/>
  <c r="M60" i="4"/>
  <c r="N60" i="4"/>
  <c r="O60" i="4"/>
  <c r="BA28" i="5" s="1"/>
  <c r="D60" i="4"/>
  <c r="P35" i="2"/>
  <c r="P36" i="2"/>
  <c r="G22" i="6"/>
  <c r="AT43" i="5" s="1"/>
  <c r="B5" i="6"/>
  <c r="AE34" i="1"/>
  <c r="I34" i="1"/>
  <c r="G22" i="1"/>
  <c r="B5" i="1"/>
  <c r="A40" i="5"/>
  <c r="AG11" i="5"/>
  <c r="AB11" i="5"/>
  <c r="V11" i="5"/>
  <c r="Q11" i="5"/>
  <c r="I11" i="5"/>
  <c r="C11" i="5"/>
  <c r="A11" i="5"/>
  <c r="A34" i="5" s="1"/>
  <c r="AG10" i="5"/>
  <c r="AB10" i="5"/>
  <c r="V10" i="5"/>
  <c r="Q10" i="5"/>
  <c r="I10" i="5"/>
  <c r="C10" i="5"/>
  <c r="A10" i="5"/>
  <c r="A28" i="5" s="1"/>
  <c r="AG9" i="5"/>
  <c r="AB9" i="5"/>
  <c r="V9" i="5"/>
  <c r="Q9" i="5"/>
  <c r="I9" i="5"/>
  <c r="C9" i="5"/>
  <c r="A9" i="5"/>
  <c r="A22" i="5" s="1"/>
  <c r="AG8" i="5"/>
  <c r="AB8" i="5"/>
  <c r="V8" i="5"/>
  <c r="Q8" i="5"/>
  <c r="I8" i="5"/>
  <c r="C8" i="5"/>
  <c r="A8" i="5"/>
  <c r="A16" i="5" s="1"/>
  <c r="I4" i="5"/>
  <c r="AX1" i="5"/>
  <c r="AS1" i="5"/>
  <c r="AP1" i="5"/>
  <c r="P69" i="4"/>
  <c r="B68" i="4"/>
  <c r="P64" i="4"/>
  <c r="B63" i="4"/>
  <c r="P59" i="4"/>
  <c r="B58" i="4"/>
  <c r="P54" i="4"/>
  <c r="B53" i="4"/>
  <c r="P49" i="4"/>
  <c r="B48" i="4"/>
  <c r="D14" i="4"/>
  <c r="AP39" i="3"/>
  <c r="AK39" i="3"/>
  <c r="AF39" i="3"/>
  <c r="V39" i="3"/>
  <c r="S39" i="3"/>
  <c r="K39" i="3"/>
  <c r="E39" i="3"/>
  <c r="C39" i="3"/>
  <c r="AP38" i="3"/>
  <c r="AK38" i="3"/>
  <c r="AF38" i="3"/>
  <c r="V38" i="3"/>
  <c r="S38" i="3"/>
  <c r="K38" i="3"/>
  <c r="E38" i="3"/>
  <c r="C38" i="3"/>
  <c r="AP37" i="3"/>
  <c r="AK37" i="3"/>
  <c r="AF37" i="3"/>
  <c r="V37" i="3"/>
  <c r="S37" i="3"/>
  <c r="K37" i="3"/>
  <c r="E37" i="3"/>
  <c r="C37" i="3"/>
  <c r="AX36" i="3"/>
  <c r="AK36" i="3"/>
  <c r="AF36" i="3"/>
  <c r="V36" i="3"/>
  <c r="S36" i="3"/>
  <c r="K36" i="3"/>
  <c r="E36" i="3"/>
  <c r="C36" i="3"/>
  <c r="AX35" i="3"/>
  <c r="AK35" i="3"/>
  <c r="AF35" i="3"/>
  <c r="V35" i="3"/>
  <c r="S35" i="3"/>
  <c r="K35" i="3"/>
  <c r="E35" i="3"/>
  <c r="C35" i="3"/>
  <c r="AJ31" i="3"/>
  <c r="AQ30" i="3"/>
  <c r="AQ31" i="3" s="1"/>
  <c r="AP30" i="3"/>
  <c r="AP31" i="3" s="1"/>
  <c r="AO30" i="3"/>
  <c r="AO31" i="3" s="1"/>
  <c r="AN30" i="3"/>
  <c r="AN31" i="3" s="1"/>
  <c r="AM30" i="3"/>
  <c r="AM31" i="3" s="1"/>
  <c r="AL30" i="3"/>
  <c r="AL31" i="3" s="1"/>
  <c r="AK30" i="3"/>
  <c r="AK31" i="3" s="1"/>
  <c r="AJ30" i="3"/>
  <c r="BC23" i="3"/>
  <c r="BD22" i="3"/>
  <c r="AX22" i="3"/>
  <c r="BE21" i="3"/>
  <c r="AW21" i="3"/>
  <c r="BE16" i="3"/>
  <c r="BD16" i="3"/>
  <c r="BC16" i="3"/>
  <c r="BB16" i="3"/>
  <c r="BA16" i="3"/>
  <c r="AZ16" i="3"/>
  <c r="AY16" i="3"/>
  <c r="AX16" i="3"/>
  <c r="AW16" i="3"/>
  <c r="AV16" i="3"/>
  <c r="AU16" i="3"/>
  <c r="AT16" i="3"/>
  <c r="BE15" i="3"/>
  <c r="BD15" i="3"/>
  <c r="BC15" i="3"/>
  <c r="BB15" i="3"/>
  <c r="BA15" i="3"/>
  <c r="AZ15" i="3"/>
  <c r="AY15" i="3"/>
  <c r="AX15" i="3"/>
  <c r="AW15" i="3"/>
  <c r="AV15" i="3"/>
  <c r="AU15" i="3"/>
  <c r="AT15" i="3"/>
  <c r="BD14" i="3"/>
  <c r="BC14" i="3"/>
  <c r="BB14" i="3"/>
  <c r="AY14" i="3"/>
  <c r="AX14" i="3"/>
  <c r="AW14" i="3"/>
  <c r="BA13" i="3"/>
  <c r="AZ13" i="3"/>
  <c r="AV13" i="3"/>
  <c r="AU13" i="3"/>
  <c r="AT13" i="3"/>
  <c r="BE11" i="3"/>
  <c r="BD11" i="3"/>
  <c r="BC11" i="3"/>
  <c r="BB11" i="3"/>
  <c r="BA11" i="3"/>
  <c r="AZ11" i="3"/>
  <c r="AY11" i="3"/>
  <c r="AX11" i="3"/>
  <c r="AW11" i="3"/>
  <c r="AV11" i="3"/>
  <c r="AU11" i="3"/>
  <c r="AT11" i="3"/>
  <c r="AW7" i="3"/>
  <c r="AW6" i="3"/>
  <c r="AT6" i="3"/>
  <c r="AW5" i="3"/>
  <c r="K4" i="3"/>
  <c r="BB1" i="3"/>
  <c r="AW1" i="3"/>
  <c r="AT1" i="3"/>
  <c r="Q57" i="2"/>
  <c r="AP36" i="3" s="1"/>
  <c r="Q56" i="2"/>
  <c r="AP35" i="3" s="1"/>
  <c r="P40" i="2"/>
  <c r="P38" i="2"/>
  <c r="P37" i="2"/>
  <c r="O34" i="2"/>
  <c r="N34" i="2"/>
  <c r="M34" i="2"/>
  <c r="L34" i="2"/>
  <c r="K34" i="2"/>
  <c r="J34" i="2"/>
  <c r="I34" i="2"/>
  <c r="H34" i="2"/>
  <c r="G34" i="2"/>
  <c r="F34" i="2"/>
  <c r="E34" i="2"/>
  <c r="D34" i="2"/>
  <c r="P32" i="2"/>
  <c r="C13" i="2"/>
  <c r="N41" i="2" s="1"/>
  <c r="BD17" i="3" s="1"/>
  <c r="G7" i="2"/>
  <c r="G6" i="2"/>
  <c r="BE12" i="3" l="1"/>
  <c r="BE29" i="3" s="1"/>
  <c r="AI22" i="3"/>
  <c r="BB12" i="3"/>
  <c r="P50" i="2"/>
  <c r="P52" i="2"/>
  <c r="P51" i="2"/>
  <c r="AT40" i="5"/>
  <c r="AT41" i="5" s="1"/>
  <c r="AT42" i="5" s="1"/>
  <c r="P44" i="4"/>
  <c r="E50" i="4"/>
  <c r="AW12" i="3"/>
  <c r="AW29" i="3" s="1"/>
  <c r="AX12" i="3"/>
  <c r="AX29" i="3" s="1"/>
  <c r="AY12" i="3"/>
  <c r="BC12" i="3"/>
  <c r="AU12" i="3"/>
  <c r="AV24" i="3"/>
  <c r="AV25" i="3" s="1"/>
  <c r="BD24" i="3"/>
  <c r="AZ12" i="3"/>
  <c r="AZ29" i="3" s="1"/>
  <c r="BE24" i="3"/>
  <c r="BE25" i="3" s="1"/>
  <c r="AI11" i="3"/>
  <c r="BA12" i="3"/>
  <c r="BA29" i="3" s="1"/>
  <c r="P34" i="2"/>
  <c r="AI23" i="3"/>
  <c r="BD12" i="3"/>
  <c r="BD29" i="3" s="1"/>
  <c r="AI21" i="3"/>
  <c r="G41" i="2"/>
  <c r="AW17" i="3" s="1"/>
  <c r="AV12" i="3"/>
  <c r="AV29" i="3" s="1"/>
  <c r="AI16" i="3"/>
  <c r="O41" i="2"/>
  <c r="BE17" i="3" s="1"/>
  <c r="BE18" i="3" s="1"/>
  <c r="BE19" i="3" s="1"/>
  <c r="AI15" i="3"/>
  <c r="AU29" i="3"/>
  <c r="BC29" i="3"/>
  <c r="L55" i="4"/>
  <c r="AX22" i="5" s="1"/>
  <c r="F50" i="4"/>
  <c r="K55" i="4"/>
  <c r="AW22" i="5" s="1"/>
  <c r="J55" i="4"/>
  <c r="AV22" i="5" s="1"/>
  <c r="N50" i="4"/>
  <c r="I55" i="4"/>
  <c r="AU22" i="5" s="1"/>
  <c r="D55" i="4"/>
  <c r="H55" i="4"/>
  <c r="AT22" i="5" s="1"/>
  <c r="AT23" i="5" s="1"/>
  <c r="AT24" i="5" s="1"/>
  <c r="M50" i="4"/>
  <c r="O55" i="4"/>
  <c r="BA22" i="5" s="1"/>
  <c r="G55" i="4"/>
  <c r="AS22" i="5" s="1"/>
  <c r="N55" i="4"/>
  <c r="AZ22" i="5" s="1"/>
  <c r="AZ23" i="5" s="1"/>
  <c r="AZ24" i="5" s="1"/>
  <c r="F55" i="4"/>
  <c r="AR22" i="5" s="1"/>
  <c r="AR23" i="5" s="1"/>
  <c r="AR24" i="5" s="1"/>
  <c r="M55" i="4"/>
  <c r="AY22" i="5" s="1"/>
  <c r="E55" i="4"/>
  <c r="AQ22" i="5" s="1"/>
  <c r="AX41" i="3"/>
  <c r="G50" i="4"/>
  <c r="O50" i="4"/>
  <c r="AU34" i="5"/>
  <c r="AU35" i="5" s="1"/>
  <c r="AU36" i="5" s="1"/>
  <c r="BA29" i="5"/>
  <c r="BA30" i="5" s="1"/>
  <c r="AT35" i="5"/>
  <c r="AT36" i="5" s="1"/>
  <c r="AS29" i="5"/>
  <c r="AS30" i="5" s="1"/>
  <c r="AS23" i="5"/>
  <c r="AS24" i="5" s="1"/>
  <c r="AT30" i="5"/>
  <c r="AT29" i="5"/>
  <c r="AU41" i="5"/>
  <c r="AU42" i="5" s="1"/>
  <c r="AU28" i="5"/>
  <c r="AV34" i="5"/>
  <c r="AW40" i="5"/>
  <c r="BA23" i="5"/>
  <c r="BA24" i="5" s="1"/>
  <c r="AV42" i="5"/>
  <c r="H50" i="4"/>
  <c r="AV28" i="5"/>
  <c r="AW34" i="5"/>
  <c r="AX40" i="5"/>
  <c r="I50" i="4"/>
  <c r="AW28" i="5"/>
  <c r="AX34" i="5"/>
  <c r="AQ40" i="5"/>
  <c r="AY40" i="5"/>
  <c r="J50" i="4"/>
  <c r="AX28" i="5"/>
  <c r="AQ34" i="5"/>
  <c r="AY34" i="5"/>
  <c r="AR40" i="5"/>
  <c r="AZ40" i="5"/>
  <c r="K50" i="4"/>
  <c r="AQ28" i="5"/>
  <c r="AY28" i="5"/>
  <c r="AR34" i="5"/>
  <c r="AZ34" i="5"/>
  <c r="AS40" i="5"/>
  <c r="BA40" i="5"/>
  <c r="D50" i="4"/>
  <c r="L50" i="4"/>
  <c r="AR28" i="5"/>
  <c r="AZ28" i="5"/>
  <c r="AS34" i="5"/>
  <c r="BA34" i="5"/>
  <c r="BD18" i="3"/>
  <c r="BD19" i="3" s="1"/>
  <c r="H41" i="2"/>
  <c r="AX17" i="3" s="1"/>
  <c r="AI13" i="3"/>
  <c r="AX24" i="3"/>
  <c r="AX25" i="3" s="1"/>
  <c r="I41" i="2"/>
  <c r="AY17" i="3" s="1"/>
  <c r="AY24" i="3"/>
  <c r="AY25" i="3" s="1"/>
  <c r="J41" i="2"/>
  <c r="AZ17" i="3" s="1"/>
  <c r="AZ24" i="3"/>
  <c r="AZ25" i="3" s="1"/>
  <c r="AY29" i="3"/>
  <c r="K41" i="2"/>
  <c r="BA17" i="3" s="1"/>
  <c r="BA24" i="3"/>
  <c r="BA25" i="3" s="1"/>
  <c r="D41" i="2"/>
  <c r="L41" i="2"/>
  <c r="BB17" i="3" s="1"/>
  <c r="AT12" i="3"/>
  <c r="AT24" i="3"/>
  <c r="AT25" i="3" s="1"/>
  <c r="BB24" i="3"/>
  <c r="BB25" i="3" s="1"/>
  <c r="AW24" i="3"/>
  <c r="E41" i="2"/>
  <c r="AU17" i="3" s="1"/>
  <c r="M41" i="2"/>
  <c r="BC17" i="3" s="1"/>
  <c r="AU24" i="3"/>
  <c r="BC24" i="3"/>
  <c r="BC25" i="3" s="1"/>
  <c r="BB29" i="3"/>
  <c r="F41" i="2"/>
  <c r="AV17" i="3" s="1"/>
  <c r="AI14" i="3"/>
  <c r="AS16" i="5" l="1"/>
  <c r="AS17" i="5" s="1"/>
  <c r="AS18" i="5" s="1"/>
  <c r="G45" i="4"/>
  <c r="AY16" i="5"/>
  <c r="AY17" i="5" s="1"/>
  <c r="AY18" i="5" s="1"/>
  <c r="M45" i="4"/>
  <c r="AV16" i="5"/>
  <c r="AV17" i="5" s="1"/>
  <c r="AV18" i="5" s="1"/>
  <c r="J45" i="4"/>
  <c r="AW16" i="5"/>
  <c r="AW17" i="5" s="1"/>
  <c r="K45" i="4"/>
  <c r="D45" i="4"/>
  <c r="AZ16" i="5"/>
  <c r="AZ17" i="5" s="1"/>
  <c r="AZ18" i="5" s="1"/>
  <c r="N45" i="4"/>
  <c r="AT16" i="5"/>
  <c r="H45" i="4"/>
  <c r="AX16" i="5"/>
  <c r="AX17" i="5" s="1"/>
  <c r="AX18" i="5" s="1"/>
  <c r="L45" i="4"/>
  <c r="AU16" i="5"/>
  <c r="AU17" i="5" s="1"/>
  <c r="AU18" i="5" s="1"/>
  <c r="I45" i="4"/>
  <c r="BA16" i="5"/>
  <c r="BA17" i="5" s="1"/>
  <c r="BA18" i="5" s="1"/>
  <c r="O45" i="4"/>
  <c r="AR16" i="5"/>
  <c r="AR17" i="5" s="1"/>
  <c r="AR18" i="5" s="1"/>
  <c r="F45" i="4"/>
  <c r="AQ16" i="5"/>
  <c r="AQ17" i="5" s="1"/>
  <c r="AQ18" i="5" s="1"/>
  <c r="E45" i="4"/>
  <c r="BD26" i="3"/>
  <c r="BD25" i="3"/>
  <c r="BD27" i="3" s="1"/>
  <c r="BD28" i="3" s="1"/>
  <c r="AI12" i="3"/>
  <c r="AW18" i="3"/>
  <c r="AW26" i="3" s="1"/>
  <c r="BE27" i="3"/>
  <c r="BE28" i="3" s="1"/>
  <c r="AT29" i="3"/>
  <c r="AI29" i="3" s="1"/>
  <c r="AW25" i="3"/>
  <c r="BD20" i="3"/>
  <c r="BD30" i="3" s="1"/>
  <c r="BD31" i="3" s="1"/>
  <c r="BE26" i="3"/>
  <c r="AV23" i="5"/>
  <c r="AV24" i="5" s="1"/>
  <c r="P50" i="4"/>
  <c r="AP16" i="5"/>
  <c r="AP22" i="5"/>
  <c r="P55" i="4"/>
  <c r="AW23" i="5"/>
  <c r="AW24" i="5" s="1"/>
  <c r="AS35" i="5"/>
  <c r="AS36" i="5" s="1"/>
  <c r="AS41" i="5"/>
  <c r="AS42" i="5" s="1"/>
  <c r="AZ41" i="5"/>
  <c r="AZ42" i="5" s="1"/>
  <c r="AY41" i="5"/>
  <c r="AY42" i="5" s="1"/>
  <c r="P70" i="4"/>
  <c r="AP40" i="5"/>
  <c r="AV35" i="5"/>
  <c r="AV36" i="5"/>
  <c r="AZ29" i="5"/>
  <c r="AZ30" i="5" s="1"/>
  <c r="AZ35" i="5"/>
  <c r="AZ36" i="5" s="1"/>
  <c r="AR41" i="5"/>
  <c r="AR42" i="5" s="1"/>
  <c r="AQ41" i="5"/>
  <c r="AQ42" i="5" s="1"/>
  <c r="AW35" i="5"/>
  <c r="AW36" i="5"/>
  <c r="AU29" i="5"/>
  <c r="AU30" i="5" s="1"/>
  <c r="BA41" i="5"/>
  <c r="BA42" i="5" s="1"/>
  <c r="AR29" i="5"/>
  <c r="AR30" i="5" s="1"/>
  <c r="AR35" i="5"/>
  <c r="AR36" i="5" s="1"/>
  <c r="AY35" i="5"/>
  <c r="AY36" i="5" s="1"/>
  <c r="AX35" i="5"/>
  <c r="AX36" i="5"/>
  <c r="AV29" i="5"/>
  <c r="AV30" i="5" s="1"/>
  <c r="P60" i="4"/>
  <c r="AP28" i="5"/>
  <c r="AX41" i="5"/>
  <c r="AX42" i="5"/>
  <c r="AY23" i="5"/>
  <c r="AY24" i="5" s="1"/>
  <c r="AY29" i="5"/>
  <c r="AY30" i="5" s="1"/>
  <c r="AQ35" i="5"/>
  <c r="AQ36" i="5" s="1"/>
  <c r="P65" i="4"/>
  <c r="AP34" i="5"/>
  <c r="AU23" i="5"/>
  <c r="AU24" i="5" s="1"/>
  <c r="AX23" i="5"/>
  <c r="AX24" i="5" s="1"/>
  <c r="BA35" i="5"/>
  <c r="BA36" i="5" s="1"/>
  <c r="AW41" i="5"/>
  <c r="AW42" i="5" s="1"/>
  <c r="AQ23" i="5"/>
  <c r="AQ24" i="5" s="1"/>
  <c r="AQ29" i="5"/>
  <c r="AQ30" i="5" s="1"/>
  <c r="AX29" i="5"/>
  <c r="AX30" i="5"/>
  <c r="AW29" i="5"/>
  <c r="AW30" i="5"/>
  <c r="AT17" i="5"/>
  <c r="AT18" i="5" s="1"/>
  <c r="AZ18" i="3"/>
  <c r="AZ20" i="3" s="1"/>
  <c r="AZ30" i="3" s="1"/>
  <c r="AZ31" i="3" s="1"/>
  <c r="AU18" i="3"/>
  <c r="AU19" i="3" s="1"/>
  <c r="AI24" i="3"/>
  <c r="AY18" i="3"/>
  <c r="AY26" i="3" s="1"/>
  <c r="BE20" i="3"/>
  <c r="BE30" i="3" s="1"/>
  <c r="BE31" i="3" s="1"/>
  <c r="BB18" i="3"/>
  <c r="BB19" i="3" s="1"/>
  <c r="BB27" i="3" s="1"/>
  <c r="BB28" i="3" s="1"/>
  <c r="AT17" i="3"/>
  <c r="P41" i="2"/>
  <c r="AX18" i="3"/>
  <c r="AX26" i="3" s="1"/>
  <c r="BA18" i="3"/>
  <c r="BA20" i="3" s="1"/>
  <c r="BA30" i="3" s="1"/>
  <c r="BA31" i="3" s="1"/>
  <c r="AV18" i="3"/>
  <c r="AV26" i="3" s="1"/>
  <c r="BC18" i="3"/>
  <c r="BC20" i="3" s="1"/>
  <c r="BC30" i="3" s="1"/>
  <c r="BC31" i="3" s="1"/>
  <c r="AU25" i="3"/>
  <c r="AW18" i="5" l="1"/>
  <c r="P45" i="4"/>
  <c r="AI25" i="3"/>
  <c r="BA26" i="3"/>
  <c r="AZ19" i="3"/>
  <c r="AZ27" i="3" s="1"/>
  <c r="AZ28" i="3" s="1"/>
  <c r="AU26" i="3"/>
  <c r="BA19" i="3"/>
  <c r="BA27" i="3" s="1"/>
  <c r="BA28" i="3" s="1"/>
  <c r="AV19" i="3"/>
  <c r="AV27" i="3" s="1"/>
  <c r="AV28" i="3" s="1"/>
  <c r="BB26" i="3"/>
  <c r="AY20" i="3"/>
  <c r="AY30" i="3" s="1"/>
  <c r="AY31" i="3" s="1"/>
  <c r="AZ26" i="3"/>
  <c r="AY19" i="3"/>
  <c r="AY27" i="3" s="1"/>
  <c r="AY28" i="3" s="1"/>
  <c r="AW20" i="3"/>
  <c r="AW30" i="3" s="1"/>
  <c r="AW31" i="3" s="1"/>
  <c r="AW19" i="3"/>
  <c r="AW27" i="3" s="1"/>
  <c r="AW28" i="3" s="1"/>
  <c r="AP29" i="5"/>
  <c r="AG29" i="5" s="1"/>
  <c r="AP30" i="5"/>
  <c r="AG30" i="5" s="1"/>
  <c r="AG28" i="5"/>
  <c r="AP35" i="5"/>
  <c r="AG35" i="5" s="1"/>
  <c r="AG34" i="5"/>
  <c r="AP23" i="5"/>
  <c r="AG23" i="5" s="1"/>
  <c r="AG22" i="5"/>
  <c r="AP41" i="5"/>
  <c r="AG41" i="5" s="1"/>
  <c r="AG40" i="5"/>
  <c r="AP17" i="5"/>
  <c r="AG17" i="5" s="1"/>
  <c r="AG16" i="5"/>
  <c r="BC26" i="3"/>
  <c r="BC19" i="3"/>
  <c r="BC27" i="3" s="1"/>
  <c r="BC28" i="3" s="1"/>
  <c r="AX20" i="3"/>
  <c r="AX30" i="3" s="1"/>
  <c r="AX31" i="3" s="1"/>
  <c r="AX19" i="3"/>
  <c r="AX27" i="3" s="1"/>
  <c r="AX28" i="3" s="1"/>
  <c r="BB20" i="3"/>
  <c r="BB30" i="3" s="1"/>
  <c r="BB31" i="3" s="1"/>
  <c r="AU20" i="3"/>
  <c r="AU30" i="3" s="1"/>
  <c r="AU31" i="3" s="1"/>
  <c r="AV20" i="3"/>
  <c r="AV30" i="3" s="1"/>
  <c r="AV31" i="3" s="1"/>
  <c r="AU27" i="3"/>
  <c r="AU28" i="3" s="1"/>
  <c r="AT18" i="3"/>
  <c r="AT19" i="3" s="1"/>
  <c r="AI17" i="3"/>
  <c r="AP24" i="5" l="1"/>
  <c r="AG24" i="5" s="1"/>
  <c r="AP18" i="5"/>
  <c r="AG18" i="5" s="1"/>
  <c r="AP36" i="5"/>
  <c r="AG36" i="5" s="1"/>
  <c r="AP42" i="5"/>
  <c r="AG42" i="5" s="1"/>
  <c r="AI18" i="3"/>
  <c r="AT26" i="3"/>
  <c r="AI26" i="3" s="1"/>
  <c r="AI19" i="3"/>
  <c r="AT27" i="3"/>
  <c r="AT20" i="3"/>
  <c r="AT30" i="3" l="1"/>
  <c r="AT31" i="3" s="1"/>
  <c r="AI20" i="3"/>
  <c r="AI27" i="3"/>
  <c r="AI28" i="3" s="1"/>
  <c r="AT28" i="3"/>
  <c r="AZ36" i="3" l="1"/>
  <c r="AE40" i="1" s="1"/>
  <c r="AZ35" i="3"/>
  <c r="I40" i="1" s="1"/>
  <c r="AI30" i="3"/>
  <c r="AI3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5E08A7C6-AEBA-41C5-B43B-9ECC8EFBB769}">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71F894CB-105C-49F5-856C-A95458072675}">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<sst xmlns="http://schemas.openxmlformats.org/spreadsheetml/2006/main" count="637" uniqueCount="233">
  <si>
    <t>（別紙㉘－１）</t>
    <rPh sb="1" eb="3">
      <t>ベッシ</t>
    </rPh>
    <phoneticPr fontId="3"/>
  </si>
  <si>
    <t>補助金交付番号</t>
    <rPh sb="0" eb="1">
      <t>ホ</t>
    </rPh>
    <rPh sb="1" eb="2">
      <t>スケ</t>
    </rPh>
    <rPh sb="2" eb="3">
      <t>キン</t>
    </rPh>
    <rPh sb="3" eb="7">
      <t>コウフバンゴウ</t>
    </rPh>
    <phoneticPr fontId="3"/>
  </si>
  <si>
    <t>報告日(記入日)</t>
    <rPh sb="0" eb="2">
      <t>ホウコク</t>
    </rPh>
    <phoneticPr fontId="3"/>
  </si>
  <si>
    <t>令 和</t>
    <rPh sb="0" eb="1">
      <t>レイ</t>
    </rPh>
    <rPh sb="2" eb="3">
      <t>ワ</t>
    </rPh>
    <phoneticPr fontId="3"/>
  </si>
  <si>
    <t>（災害時にも対応可能な天然ガス利用設備）</t>
    <rPh sb="1" eb="4">
      <t>サイガイジ</t>
    </rPh>
    <rPh sb="6" eb="10">
      <t>タイオウカノウ</t>
    </rPh>
    <rPh sb="11" eb="13">
      <t>テンネン</t>
    </rPh>
    <rPh sb="15" eb="19">
      <t>リヨウセツビ</t>
    </rPh>
    <phoneticPr fontId="3"/>
  </si>
  <si>
    <t xml:space="preserve"> 燃料使用量データ報告書</t>
    <rPh sb="1" eb="3">
      <t>ネンリョウ</t>
    </rPh>
    <rPh sb="3" eb="6">
      <t>シヨウリョウ</t>
    </rPh>
    <rPh sb="9" eb="12">
      <t>ホウコクショ</t>
    </rPh>
    <phoneticPr fontId="3"/>
  </si>
  <si>
    <t>一般社団法人</t>
    <rPh sb="0" eb="2">
      <t>イッパン</t>
    </rPh>
    <rPh sb="2" eb="4">
      <t>シャダン</t>
    </rPh>
    <phoneticPr fontId="3"/>
  </si>
  <si>
    <t>都市ガス振興センター　御中</t>
  </si>
  <si>
    <t>　上記補助事業の実測データ報告のため、事業完了後１年間の燃料使用量データを下記のとおり提出します。</t>
    <rPh sb="8" eb="10">
      <t>ジッソク</t>
    </rPh>
    <rPh sb="13" eb="15">
      <t>ホウコク</t>
    </rPh>
    <rPh sb="19" eb="21">
      <t>ジギョウ</t>
    </rPh>
    <rPh sb="21" eb="23">
      <t>カンリョウ</t>
    </rPh>
    <rPh sb="23" eb="24">
      <t>ゴ</t>
    </rPh>
    <rPh sb="25" eb="27">
      <t>ネンカン</t>
    </rPh>
    <rPh sb="28" eb="30">
      <t>ネンリョウ</t>
    </rPh>
    <rPh sb="30" eb="33">
      <t>シヨウリョウ</t>
    </rPh>
    <rPh sb="37" eb="39">
      <t>カキ</t>
    </rPh>
    <rPh sb="43" eb="45">
      <t>テイシュツ</t>
    </rPh>
    <phoneticPr fontId="3"/>
  </si>
  <si>
    <t>記</t>
  </si>
  <si>
    <t>１．補助事業者</t>
    <rPh sb="2" eb="4">
      <t>ホジョ</t>
    </rPh>
    <rPh sb="4" eb="6">
      <t>ジギョウ</t>
    </rPh>
    <rPh sb="6" eb="7">
      <t>シャ</t>
    </rPh>
    <phoneticPr fontId="3"/>
  </si>
  <si>
    <t>法 人 名</t>
    <phoneticPr fontId="3"/>
  </si>
  <si>
    <t>代表者名</t>
    <rPh sb="0" eb="3">
      <t>ダイヒョウシャ</t>
    </rPh>
    <phoneticPr fontId="3"/>
  </si>
  <si>
    <t>役　　職</t>
    <rPh sb="0" eb="1">
      <t>ヤク</t>
    </rPh>
    <rPh sb="3" eb="4">
      <t>ショク</t>
    </rPh>
    <phoneticPr fontId="3"/>
  </si>
  <si>
    <t>住　　所</t>
    <phoneticPr fontId="3"/>
  </si>
  <si>
    <t>（</t>
    <phoneticPr fontId="3"/>
  </si>
  <si>
    <t>－</t>
    <phoneticPr fontId="3"/>
  </si>
  <si>
    <t>）</t>
    <phoneticPr fontId="3"/>
  </si>
  <si>
    <t>２．申請値</t>
    <rPh sb="2" eb="4">
      <t>シンセイ</t>
    </rPh>
    <rPh sb="4" eb="5">
      <t>チ</t>
    </rPh>
    <phoneticPr fontId="3"/>
  </si>
  <si>
    <t>※ＧＨＰは記入不要</t>
    <rPh sb="5" eb="7">
      <t>キニュウ</t>
    </rPh>
    <rPh sb="7" eb="9">
      <t>フヨウ</t>
    </rPh>
    <phoneticPr fontId="3"/>
  </si>
  <si>
    <t>ＣＯ２排出量</t>
    <phoneticPr fontId="3"/>
  </si>
  <si>
    <t>tCO2/年</t>
    <phoneticPr fontId="3"/>
  </si>
  <si>
    <t>ＣＯ２排出削減量</t>
    <phoneticPr fontId="3"/>
  </si>
  <si>
    <t>▲t-CO2/年</t>
    <phoneticPr fontId="3"/>
  </si>
  <si>
    <t>※　交付申請書の計算シートを参照のこと。</t>
    <rPh sb="2" eb="4">
      <t>コウフ</t>
    </rPh>
    <rPh sb="4" eb="6">
      <t>シンセイ</t>
    </rPh>
    <rPh sb="6" eb="7">
      <t>ショ</t>
    </rPh>
    <rPh sb="8" eb="10">
      <t>ケイサン</t>
    </rPh>
    <rPh sb="14" eb="16">
      <t>サンショウ</t>
    </rPh>
    <phoneticPr fontId="3"/>
  </si>
  <si>
    <t>３．実測データ</t>
    <rPh sb="2" eb="4">
      <t>ジッソク</t>
    </rPh>
    <phoneticPr fontId="3"/>
  </si>
  <si>
    <r>
      <t xml:space="preserve">※  </t>
    </r>
    <r>
      <rPr>
        <u/>
        <sz val="10"/>
        <rFont val="ＭＳ 明朝"/>
        <family val="1"/>
        <charset val="128"/>
      </rPr>
      <t>データ収集期間は補助事業完了翌年度４月から１ヶ年とする。</t>
    </r>
    <rPh sb="18" eb="20">
      <t>ネンド</t>
    </rPh>
    <rPh sb="21" eb="22">
      <t>ツキ</t>
    </rPh>
    <phoneticPr fontId="3"/>
  </si>
  <si>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3"/>
  </si>
  <si>
    <t>（別紙㉓－２）</t>
  </si>
  <si>
    <t>申請値</t>
    <phoneticPr fontId="3"/>
  </si>
  <si>
    <t>虎ノ門工業株式会社</t>
    <rPh sb="0" eb="1">
      <t>トラ</t>
    </rPh>
    <rPh sb="2" eb="5">
      <t>モンコウギョウ</t>
    </rPh>
    <rPh sb="5" eb="9">
      <t>カブシキカイシャ</t>
    </rPh>
    <phoneticPr fontId="3"/>
  </si>
  <si>
    <t>tCO2/年</t>
  </si>
  <si>
    <t>東京都港区新橋3-7-9</t>
    <rPh sb="0" eb="3">
      <t>トウキョウト</t>
    </rPh>
    <rPh sb="3" eb="5">
      <t>ミナトク</t>
    </rPh>
    <rPh sb="5" eb="7">
      <t>シンバシ</t>
    </rPh>
    <phoneticPr fontId="3"/>
  </si>
  <si>
    <t>▲tCO2/年</t>
  </si>
  <si>
    <t>MJ/N㎥</t>
    <phoneticPr fontId="3"/>
  </si>
  <si>
    <t>供給設定圧力</t>
    <rPh sb="0" eb="2">
      <t>キョウキュウ</t>
    </rPh>
    <rPh sb="2" eb="4">
      <t>セッテイ</t>
    </rPh>
    <rPh sb="4" eb="6">
      <t>アツリョク</t>
    </rPh>
    <phoneticPr fontId="3"/>
  </si>
  <si>
    <t>kPa</t>
    <phoneticPr fontId="3"/>
  </si>
  <si>
    <t>GJ</t>
  </si>
  <si>
    <t>供給設定温度</t>
    <rPh sb="0" eb="2">
      <t>キョウキュウ</t>
    </rPh>
    <rPh sb="2" eb="4">
      <t>セッテイ</t>
    </rPh>
    <rPh sb="4" eb="6">
      <t>オンド</t>
    </rPh>
    <phoneticPr fontId="3"/>
  </si>
  <si>
    <t>℃</t>
    <phoneticPr fontId="3"/>
  </si>
  <si>
    <t>標準状態への換算係数</t>
    <rPh sb="0" eb="4">
      <t>ヒョウジュンジョウタイ</t>
    </rPh>
    <rPh sb="6" eb="10">
      <t>カンサンケイスウ</t>
    </rPh>
    <phoneticPr fontId="3"/>
  </si>
  <si>
    <t>単位</t>
    <rPh sb="0" eb="2">
      <t>タンイ</t>
    </rPh>
    <phoneticPr fontId="3"/>
  </si>
  <si>
    <t>4月</t>
    <rPh sb="1" eb="2">
      <t>ガツ</t>
    </rPh>
    <phoneticPr fontId="3"/>
  </si>
  <si>
    <t>5月</t>
    <rPh sb="1" eb="2">
      <t>ガツ</t>
    </rPh>
    <phoneticPr fontId="3"/>
  </si>
  <si>
    <t>6月</t>
  </si>
  <si>
    <t>7月</t>
  </si>
  <si>
    <t>8月</t>
  </si>
  <si>
    <t>9月</t>
  </si>
  <si>
    <t>10月</t>
  </si>
  <si>
    <t>11月</t>
  </si>
  <si>
    <t>12月</t>
  </si>
  <si>
    <t>1月</t>
  </si>
  <si>
    <t>2月</t>
  </si>
  <si>
    <t>3月</t>
  </si>
  <si>
    <t>合計</t>
    <rPh sb="0" eb="2">
      <t>ゴウケイ</t>
    </rPh>
    <phoneticPr fontId="3"/>
  </si>
  <si>
    <t>ｈ</t>
    <phoneticPr fontId="3"/>
  </si>
  <si>
    <t>電力</t>
    <rPh sb="0" eb="2">
      <t>デンリョク</t>
    </rPh>
    <phoneticPr fontId="3"/>
  </si>
  <si>
    <t>MWｈ</t>
    <phoneticPr fontId="3"/>
  </si>
  <si>
    <t>昼間
（電気需要平準化時間帯以外）</t>
    <rPh sb="0" eb="2">
      <t>ヒルマ</t>
    </rPh>
    <rPh sb="4" eb="6">
      <t>デンキ</t>
    </rPh>
    <rPh sb="6" eb="8">
      <t>ジュヨウ</t>
    </rPh>
    <rPh sb="8" eb="10">
      <t>ヘイジュン</t>
    </rPh>
    <rPh sb="10" eb="11">
      <t>カ</t>
    </rPh>
    <rPh sb="11" eb="14">
      <t>ジカンタイ</t>
    </rPh>
    <rPh sb="14" eb="16">
      <t>イガイ</t>
    </rPh>
    <phoneticPr fontId="3"/>
  </si>
  <si>
    <t>電気需要平準化時間帯</t>
    <rPh sb="0" eb="10">
      <t>デンキジュヨウヘイジュンカジカンタイ</t>
    </rPh>
    <phoneticPr fontId="3"/>
  </si>
  <si>
    <t>夜間
（22:00～翌日8:00）</t>
    <rPh sb="0" eb="2">
      <t>ヤカン</t>
    </rPh>
    <phoneticPr fontId="3"/>
  </si>
  <si>
    <t>逆潮流電力</t>
    <phoneticPr fontId="3"/>
  </si>
  <si>
    <t>燃料使用量</t>
    <phoneticPr fontId="3"/>
  </si>
  <si>
    <t>ガス流量計の読み値</t>
    <phoneticPr fontId="3"/>
  </si>
  <si>
    <t>m3</t>
    <phoneticPr fontId="3"/>
  </si>
  <si>
    <t>標準状態(0℃、1気圧）に換算</t>
    <phoneticPr fontId="3"/>
  </si>
  <si>
    <t>Nm3</t>
    <phoneticPr fontId="3"/>
  </si>
  <si>
    <t>廃熱利用負荷</t>
    <rPh sb="0" eb="2">
      <t>ハイネツ</t>
    </rPh>
    <rPh sb="2" eb="4">
      <t>リヨウ</t>
    </rPh>
    <rPh sb="4" eb="6">
      <t>フカ</t>
    </rPh>
    <phoneticPr fontId="3"/>
  </si>
  <si>
    <t>蒸気利用量</t>
    <phoneticPr fontId="3"/>
  </si>
  <si>
    <t>GJ</t>
    <phoneticPr fontId="3"/>
  </si>
  <si>
    <t>温水利用量</t>
    <phoneticPr fontId="3"/>
  </si>
  <si>
    <t>冷水利用量</t>
    <phoneticPr fontId="3"/>
  </si>
  <si>
    <t>NO</t>
    <phoneticPr fontId="3"/>
  </si>
  <si>
    <t>設備名称</t>
    <rPh sb="0" eb="2">
      <t>セツビ</t>
    </rPh>
    <rPh sb="2" eb="4">
      <t>メイショウ</t>
    </rPh>
    <phoneticPr fontId="3"/>
  </si>
  <si>
    <t>製造メーカ
型式</t>
    <rPh sb="0" eb="2">
      <t>セイゾウ</t>
    </rPh>
    <rPh sb="6" eb="8">
      <t>カタシキ</t>
    </rPh>
    <phoneticPr fontId="3"/>
  </si>
  <si>
    <t>台数</t>
    <rPh sb="0" eb="2">
      <t>ダイスウ</t>
    </rPh>
    <phoneticPr fontId="3"/>
  </si>
  <si>
    <t>入力
エネルギー</t>
    <rPh sb="0" eb="2">
      <t>ニュウリョク</t>
    </rPh>
    <phoneticPr fontId="3"/>
  </si>
  <si>
    <t>出力
形態</t>
    <rPh sb="0" eb="2">
      <t>シュツリョク</t>
    </rPh>
    <rPh sb="3" eb="5">
      <t>ケイタイ</t>
    </rPh>
    <phoneticPr fontId="3"/>
  </si>
  <si>
    <t>消費量
kW(HHV)</t>
    <rPh sb="0" eb="2">
      <t>ショウヒ</t>
    </rPh>
    <rPh sb="2" eb="3">
      <t>リョウ</t>
    </rPh>
    <phoneticPr fontId="3"/>
  </si>
  <si>
    <t>出力
kW</t>
    <rPh sb="0" eb="2">
      <t>シュツリョク</t>
    </rPh>
    <phoneticPr fontId="3"/>
  </si>
  <si>
    <t>効率
(%)</t>
    <rPh sb="0" eb="2">
      <t>コウリツ</t>
    </rPh>
    <phoneticPr fontId="3"/>
  </si>
  <si>
    <t>停電対応型CGS</t>
    <rPh sb="0" eb="5">
      <t>テイデンタイオウガタ</t>
    </rPh>
    <phoneticPr fontId="3"/>
  </si>
  <si>
    <t>〇〇AB123XYZ</t>
    <phoneticPr fontId="3"/>
  </si>
  <si>
    <t>都市ガス13A</t>
    <rPh sb="0" eb="2">
      <t>トシ</t>
    </rPh>
    <phoneticPr fontId="3"/>
  </si>
  <si>
    <t>電気</t>
    <rPh sb="0" eb="2">
      <t>デンキ</t>
    </rPh>
    <phoneticPr fontId="3"/>
  </si>
  <si>
    <t>同上</t>
    <rPh sb="0" eb="2">
      <t>ドウジョウ</t>
    </rPh>
    <phoneticPr fontId="3"/>
  </si>
  <si>
    <t>停電対応型CGS</t>
    <phoneticPr fontId="3"/>
  </si>
  <si>
    <t>温水</t>
    <rPh sb="0" eb="2">
      <t>オンスイ</t>
    </rPh>
    <phoneticPr fontId="3"/>
  </si>
  <si>
    <t>交付番号</t>
    <rPh sb="0" eb="2">
      <t>コウフ</t>
    </rPh>
    <rPh sb="2" eb="4">
      <t>バンゴウ</t>
    </rPh>
    <phoneticPr fontId="3"/>
  </si>
  <si>
    <t>事業者名</t>
    <rPh sb="0" eb="3">
      <t>ジギョウシャ</t>
    </rPh>
    <rPh sb="3" eb="4">
      <t>メイ</t>
    </rPh>
    <phoneticPr fontId="3"/>
  </si>
  <si>
    <t>実施場所</t>
    <rPh sb="0" eb="2">
      <t>ジッシ</t>
    </rPh>
    <rPh sb="2" eb="4">
      <t>バショ</t>
    </rPh>
    <phoneticPr fontId="3"/>
  </si>
  <si>
    <t>使用燃料（HHV)</t>
    <rPh sb="0" eb="2">
      <t>シヨウ</t>
    </rPh>
    <rPh sb="2" eb="4">
      <t>ネンリョウ</t>
    </rPh>
    <phoneticPr fontId="3"/>
  </si>
  <si>
    <t>GJ/千Nm3</t>
    <phoneticPr fontId="3"/>
  </si>
  <si>
    <t>換算係数</t>
    <rPh sb="0" eb="2">
      <t>カンザン</t>
    </rPh>
    <rPh sb="2" eb="4">
      <t>ケイスウ</t>
    </rPh>
    <phoneticPr fontId="3"/>
  </si>
  <si>
    <t>構内
使用
電力量</t>
    <rPh sb="0" eb="2">
      <t>コウナイ</t>
    </rPh>
    <rPh sb="3" eb="5">
      <t>シヨウ</t>
    </rPh>
    <rPh sb="6" eb="8">
      <t>デンリョク</t>
    </rPh>
    <rPh sb="8" eb="9">
      <t>リョウ</t>
    </rPh>
    <phoneticPr fontId="3"/>
  </si>
  <si>
    <t>昼間（電気需要平準化時間帯以外）</t>
    <phoneticPr fontId="3"/>
  </si>
  <si>
    <t>GJ/MWh</t>
    <phoneticPr fontId="3"/>
  </si>
  <si>
    <t>蒸気</t>
    <rPh sb="0" eb="2">
      <t>ジョウキ</t>
    </rPh>
    <phoneticPr fontId="3"/>
  </si>
  <si>
    <t>GJ/GJ</t>
    <phoneticPr fontId="3"/>
  </si>
  <si>
    <t>電気需要平準化時間帯</t>
    <phoneticPr fontId="3"/>
  </si>
  <si>
    <t>夜間</t>
    <phoneticPr fontId="3"/>
  </si>
  <si>
    <t>冷水</t>
    <rPh sb="0" eb="2">
      <t>レイスイ</t>
    </rPh>
    <phoneticPr fontId="3"/>
  </si>
  <si>
    <t>薄青欄は値を記入</t>
    <rPh sb="0" eb="1">
      <t>ウス</t>
    </rPh>
    <rPh sb="1" eb="2">
      <t>アオ</t>
    </rPh>
    <rPh sb="2" eb="3">
      <t>ラン</t>
    </rPh>
    <rPh sb="4" eb="5">
      <t>アタイ</t>
    </rPh>
    <rPh sb="6" eb="8">
      <t>キニュウ</t>
    </rPh>
    <phoneticPr fontId="3"/>
  </si>
  <si>
    <t>無色欄は自動計算（入力は不要）</t>
    <rPh sb="0" eb="2">
      <t>ムショク</t>
    </rPh>
    <rPh sb="2" eb="3">
      <t>ラン</t>
    </rPh>
    <rPh sb="4" eb="6">
      <t>ジドウ</t>
    </rPh>
    <rPh sb="6" eb="8">
      <t>ケイサン</t>
    </rPh>
    <rPh sb="9" eb="11">
      <t>ニュウリョク</t>
    </rPh>
    <rPh sb="12" eb="14">
      <t>フヨウ</t>
    </rPh>
    <phoneticPr fontId="3"/>
  </si>
  <si>
    <t>項目</t>
    <rPh sb="0" eb="2">
      <t>コウモク</t>
    </rPh>
    <phoneticPr fontId="3"/>
  </si>
  <si>
    <t>実測データ</t>
    <rPh sb="0" eb="2">
      <t>ジッソク</t>
    </rPh>
    <phoneticPr fontId="3"/>
  </si>
  <si>
    <t>年間値</t>
    <rPh sb="0" eb="2">
      <t>ネンカン</t>
    </rPh>
    <rPh sb="2" eb="3">
      <t>チ</t>
    </rPh>
    <phoneticPr fontId="3"/>
  </si>
  <si>
    <t>運転時間</t>
    <rPh sb="0" eb="2">
      <t>ウンテン</t>
    </rPh>
    <rPh sb="2" eb="4">
      <t>ジカン</t>
    </rPh>
    <phoneticPr fontId="3"/>
  </si>
  <si>
    <t>h/年</t>
    <rPh sb="2" eb="3">
      <t>ネン</t>
    </rPh>
    <phoneticPr fontId="3"/>
  </si>
  <si>
    <t>①</t>
    <phoneticPr fontId="3"/>
  </si>
  <si>
    <r>
      <t>送電電力量</t>
    </r>
    <r>
      <rPr>
        <sz val="6"/>
        <rFont val="Meiryo UI"/>
        <family val="3"/>
        <charset val="128"/>
      </rPr>
      <t>※1</t>
    </r>
    <rPh sb="0" eb="2">
      <t>ソウデン</t>
    </rPh>
    <rPh sb="2" eb="4">
      <t>デンリョク</t>
    </rPh>
    <rPh sb="4" eb="5">
      <t>リョウ</t>
    </rPh>
    <phoneticPr fontId="3"/>
  </si>
  <si>
    <t>MWh/年</t>
    <rPh sb="4" eb="5">
      <t>ネン</t>
    </rPh>
    <phoneticPr fontId="3"/>
  </si>
  <si>
    <t>②</t>
    <phoneticPr fontId="3"/>
  </si>
  <si>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3"/>
  </si>
  <si>
    <t>昼間（電気需要平準化時間帯以外）</t>
    <rPh sb="0" eb="2">
      <t>ヒルマ</t>
    </rPh>
    <rPh sb="3" eb="5">
      <t>デンキ</t>
    </rPh>
    <rPh sb="5" eb="7">
      <t>ジュヨウ</t>
    </rPh>
    <rPh sb="7" eb="9">
      <t>ヘイジュン</t>
    </rPh>
    <rPh sb="9" eb="10">
      <t>カ</t>
    </rPh>
    <rPh sb="10" eb="13">
      <t>ジカンタイ</t>
    </rPh>
    <rPh sb="13" eb="15">
      <t>イガイ</t>
    </rPh>
    <phoneticPr fontId="3"/>
  </si>
  <si>
    <t>③</t>
    <phoneticPr fontId="3"/>
  </si>
  <si>
    <t>④</t>
    <phoneticPr fontId="3"/>
  </si>
  <si>
    <t>夜間（22:00～翌日8:00）</t>
    <rPh sb="0" eb="2">
      <t>ヤカン</t>
    </rPh>
    <phoneticPr fontId="3"/>
  </si>
  <si>
    <t>⑤</t>
    <phoneticPr fontId="3"/>
  </si>
  <si>
    <t>逆潮流電力</t>
    <rPh sb="0" eb="1">
      <t>ギャク</t>
    </rPh>
    <rPh sb="1" eb="3">
      <t>チョウリュウ</t>
    </rPh>
    <rPh sb="3" eb="5">
      <t>デンリョク</t>
    </rPh>
    <phoneticPr fontId="3"/>
  </si>
  <si>
    <t>⑥</t>
    <phoneticPr fontId="3"/>
  </si>
  <si>
    <t>燃料消費量</t>
    <rPh sb="0" eb="2">
      <t>ネンリョウ</t>
    </rPh>
    <rPh sb="2" eb="5">
      <t>ショウヒリョウ</t>
    </rPh>
    <phoneticPr fontId="3"/>
  </si>
  <si>
    <t>燃料使用量</t>
    <rPh sb="0" eb="2">
      <t>ネンリョウ</t>
    </rPh>
    <rPh sb="2" eb="5">
      <t>シヨウリョウ</t>
    </rPh>
    <phoneticPr fontId="3"/>
  </si>
  <si>
    <t>Nm3/年</t>
    <rPh sb="4" eb="5">
      <t>ネン</t>
    </rPh>
    <phoneticPr fontId="3"/>
  </si>
  <si>
    <t>⑦</t>
    <phoneticPr fontId="3"/>
  </si>
  <si>
    <t>熱量換算燃料使用量</t>
    <rPh sb="0" eb="2">
      <t>ネツリョウ</t>
    </rPh>
    <rPh sb="2" eb="4">
      <t>カンザン</t>
    </rPh>
    <rPh sb="4" eb="6">
      <t>ネンリョウ</t>
    </rPh>
    <rPh sb="6" eb="9">
      <t>シヨウリョウ</t>
    </rPh>
    <phoneticPr fontId="3"/>
  </si>
  <si>
    <t>GJ/年</t>
    <rPh sb="3" eb="4">
      <t>ネン</t>
    </rPh>
    <phoneticPr fontId="3"/>
  </si>
  <si>
    <t>⑧</t>
    <phoneticPr fontId="3"/>
  </si>
  <si>
    <t>原油換算燃料使用量</t>
    <rPh sb="0" eb="2">
      <t>ゲンユ</t>
    </rPh>
    <rPh sb="2" eb="4">
      <t>カンザン</t>
    </rPh>
    <rPh sb="4" eb="6">
      <t>ネンリョウ</t>
    </rPh>
    <rPh sb="6" eb="9">
      <t>シヨウリョウ</t>
    </rPh>
    <phoneticPr fontId="3"/>
  </si>
  <si>
    <t>kL/年</t>
    <rPh sb="3" eb="4">
      <t>ネン</t>
    </rPh>
    <phoneticPr fontId="3"/>
  </si>
  <si>
    <t>⑨</t>
    <phoneticPr fontId="3"/>
  </si>
  <si>
    <t>ＣＯ2排出量</t>
    <rPh sb="3" eb="5">
      <t>ハイシュツ</t>
    </rPh>
    <rPh sb="5" eb="6">
      <t>リョウ</t>
    </rPh>
    <phoneticPr fontId="3"/>
  </si>
  <si>
    <t>t-ＣＯ2/年</t>
    <rPh sb="6" eb="7">
      <t>ネン</t>
    </rPh>
    <phoneticPr fontId="3"/>
  </si>
  <si>
    <t>⑪</t>
    <phoneticPr fontId="3"/>
  </si>
  <si>
    <t>負荷</t>
    <rPh sb="0" eb="2">
      <t>フカ</t>
    </rPh>
    <phoneticPr fontId="3"/>
  </si>
  <si>
    <t>蒸気利用量</t>
    <rPh sb="0" eb="2">
      <t>ジョウキ</t>
    </rPh>
    <rPh sb="2" eb="4">
      <t>リヨウ</t>
    </rPh>
    <rPh sb="4" eb="5">
      <t>リョウ</t>
    </rPh>
    <phoneticPr fontId="3"/>
  </si>
  <si>
    <t>⑫</t>
    <phoneticPr fontId="3"/>
  </si>
  <si>
    <t>温水利用量</t>
    <rPh sb="0" eb="2">
      <t>オンスイ</t>
    </rPh>
    <rPh sb="2" eb="4">
      <t>リヨウ</t>
    </rPh>
    <rPh sb="4" eb="5">
      <t>リョウ</t>
    </rPh>
    <phoneticPr fontId="3"/>
  </si>
  <si>
    <t>⑬</t>
    <phoneticPr fontId="3"/>
  </si>
  <si>
    <t>冷水利用量</t>
    <rPh sb="0" eb="2">
      <t>レイスイ</t>
    </rPh>
    <rPh sb="2" eb="4">
      <t>リヨウ</t>
    </rPh>
    <rPh sb="4" eb="5">
      <t>リョウ</t>
    </rPh>
    <phoneticPr fontId="3"/>
  </si>
  <si>
    <t>⑭</t>
    <phoneticPr fontId="3"/>
  </si>
  <si>
    <t>従来方式一次エネルギー消費量</t>
    <rPh sb="0" eb="2">
      <t>ジュウライ</t>
    </rPh>
    <rPh sb="2" eb="4">
      <t>ホウシキ</t>
    </rPh>
    <rPh sb="4" eb="6">
      <t>イチジ</t>
    </rPh>
    <rPh sb="11" eb="14">
      <t>ショウヒリョウ</t>
    </rPh>
    <phoneticPr fontId="3"/>
  </si>
  <si>
    <t>⑮</t>
    <phoneticPr fontId="3"/>
  </si>
  <si>
    <t>⑯</t>
    <phoneticPr fontId="3"/>
  </si>
  <si>
    <t>省エネルギー量</t>
    <rPh sb="0" eb="1">
      <t>ショウ</t>
    </rPh>
    <rPh sb="6" eb="7">
      <t>リョウ</t>
    </rPh>
    <phoneticPr fontId="3"/>
  </si>
  <si>
    <t>⑰</t>
    <phoneticPr fontId="3"/>
  </si>
  <si>
    <t>⑱</t>
    <phoneticPr fontId="3"/>
  </si>
  <si>
    <t>省エネルギー率</t>
    <rPh sb="0" eb="1">
      <t>ショウ</t>
    </rPh>
    <rPh sb="6" eb="7">
      <t>リツ</t>
    </rPh>
    <phoneticPr fontId="3"/>
  </si>
  <si>
    <t>％</t>
    <phoneticPr fontId="3"/>
  </si>
  <si>
    <t>⑲</t>
    <phoneticPr fontId="3"/>
  </si>
  <si>
    <t>従来方式ＣＯ2排出量</t>
    <rPh sb="0" eb="2">
      <t>ジュウライ</t>
    </rPh>
    <rPh sb="2" eb="4">
      <t>ホウシキ</t>
    </rPh>
    <rPh sb="7" eb="9">
      <t>ハイシュツ</t>
    </rPh>
    <rPh sb="9" eb="10">
      <t>リョウ</t>
    </rPh>
    <phoneticPr fontId="3"/>
  </si>
  <si>
    <t>⑳</t>
    <phoneticPr fontId="3"/>
  </si>
  <si>
    <t>CO2排出削減量</t>
    <rPh sb="3" eb="5">
      <t>ハイシュツ</t>
    </rPh>
    <rPh sb="5" eb="7">
      <t>サクゲン</t>
    </rPh>
    <rPh sb="7" eb="8">
      <t>リョウ</t>
    </rPh>
    <phoneticPr fontId="3"/>
  </si>
  <si>
    <t>▲t-ＣＯ2/年</t>
    <rPh sb="7" eb="8">
      <t>ネン</t>
    </rPh>
    <phoneticPr fontId="3"/>
  </si>
  <si>
    <t>㉑</t>
    <phoneticPr fontId="3"/>
  </si>
  <si>
    <t>CO2削減率</t>
    <rPh sb="3" eb="5">
      <t>サクゲン</t>
    </rPh>
    <rPh sb="5" eb="6">
      <t>リツ</t>
    </rPh>
    <phoneticPr fontId="3"/>
  </si>
  <si>
    <t>㉒</t>
    <phoneticPr fontId="3"/>
  </si>
  <si>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3"/>
  </si>
  <si>
    <t>申請値</t>
    <rPh sb="0" eb="2">
      <t>シンセイ</t>
    </rPh>
    <rPh sb="2" eb="3">
      <t>チ</t>
    </rPh>
    <phoneticPr fontId="3"/>
  </si>
  <si>
    <t>蒸気</t>
  </si>
  <si>
    <t>CO2排出量</t>
    <rPh sb="3" eb="5">
      <t>ハイシュツ</t>
    </rPh>
    <rPh sb="5" eb="6">
      <t>リョウ</t>
    </rPh>
    <phoneticPr fontId="3"/>
  </si>
  <si>
    <t>温水</t>
  </si>
  <si>
    <t>CO2削減量</t>
    <rPh sb="3" eb="5">
      <t>サクゲン</t>
    </rPh>
    <rPh sb="5" eb="6">
      <t>リョウ</t>
    </rPh>
    <phoneticPr fontId="3"/>
  </si>
  <si>
    <t>▲tCO2/年</t>
    <phoneticPr fontId="3"/>
  </si>
  <si>
    <t>【添付が必要な資料】</t>
    <rPh sb="1" eb="3">
      <t>テンプ</t>
    </rPh>
    <rPh sb="4" eb="6">
      <t>ヒツヨウ</t>
    </rPh>
    <rPh sb="7" eb="9">
      <t>シリョウ</t>
    </rPh>
    <phoneticPr fontId="3"/>
  </si>
  <si>
    <t>＜設備使用者＞</t>
    <rPh sb="1" eb="3">
      <t>セツビ</t>
    </rPh>
    <rPh sb="3" eb="6">
      <t>シヨウシャ</t>
    </rPh>
    <phoneticPr fontId="3"/>
  </si>
  <si>
    <t>（事業者名）</t>
    <rPh sb="1" eb="4">
      <t>ジギョウシャ</t>
    </rPh>
    <rPh sb="4" eb="5">
      <t>メイ</t>
    </rPh>
    <phoneticPr fontId="3"/>
  </si>
  <si>
    <t>●　実測データの根拠となる年報または月報を添付すること。</t>
    <rPh sb="2" eb="4">
      <t>ジッソク</t>
    </rPh>
    <rPh sb="8" eb="10">
      <t>コンキョ</t>
    </rPh>
    <rPh sb="21" eb="23">
      <t>テンプ</t>
    </rPh>
    <phoneticPr fontId="3"/>
  </si>
  <si>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3"/>
  </si>
  <si>
    <t>（担当者）</t>
    <rPh sb="1" eb="4">
      <t>タントウシャ</t>
    </rPh>
    <phoneticPr fontId="3"/>
  </si>
  <si>
    <t>系統No</t>
    <rPh sb="0" eb="2">
      <t>ケイトウ</t>
    </rPh>
    <phoneticPr fontId="3"/>
  </si>
  <si>
    <t>メーカー</t>
    <phoneticPr fontId="3"/>
  </si>
  <si>
    <t>型式</t>
    <rPh sb="0" eb="2">
      <t>カタシキ</t>
    </rPh>
    <phoneticPr fontId="3"/>
  </si>
  <si>
    <t>燃料消費量
kW(発電時)</t>
    <rPh sb="0" eb="2">
      <t>ネンリョウ</t>
    </rPh>
    <rPh sb="2" eb="4">
      <t>ショウヒ</t>
    </rPh>
    <rPh sb="4" eb="5">
      <t>リョウ</t>
    </rPh>
    <rPh sb="9" eb="11">
      <t>ハツデン</t>
    </rPh>
    <rPh sb="11" eb="12">
      <t>ジ</t>
    </rPh>
    <phoneticPr fontId="3"/>
  </si>
  <si>
    <t>燃料消費量
kW(非発電時)</t>
    <rPh sb="9" eb="10">
      <t>ヒ</t>
    </rPh>
    <phoneticPr fontId="3"/>
  </si>
  <si>
    <t>定格出力
kW</t>
    <rPh sb="0" eb="2">
      <t>テイカク</t>
    </rPh>
    <rPh sb="2" eb="4">
      <t>シュツリョク</t>
    </rPh>
    <phoneticPr fontId="3"/>
  </si>
  <si>
    <t>〇〇</t>
    <phoneticPr fontId="3"/>
  </si>
  <si>
    <t>AB123XYZ</t>
    <phoneticPr fontId="3"/>
  </si>
  <si>
    <t>AB123YYZ</t>
    <phoneticPr fontId="3"/>
  </si>
  <si>
    <t>（別紙㉘－３）</t>
    <rPh sb="1" eb="3">
      <t>ベッシ</t>
    </rPh>
    <phoneticPr fontId="3"/>
  </si>
  <si>
    <t>実測データ</t>
    <phoneticPr fontId="3"/>
  </si>
  <si>
    <t>●　実測データの根拠となる年報または月報を添付すること。</t>
    <phoneticPr fontId="3"/>
  </si>
  <si>
    <t>-</t>
    <phoneticPr fontId="3"/>
  </si>
  <si>
    <t>入力が必要なところ</t>
    <rPh sb="0" eb="2">
      <t>ニュウリョク</t>
    </rPh>
    <rPh sb="3" eb="5">
      <t>ヒツヨウ</t>
    </rPh>
    <phoneticPr fontId="3"/>
  </si>
  <si>
    <t>自動計算されるところ</t>
    <rPh sb="0" eb="2">
      <t>ジドウ</t>
    </rPh>
    <rPh sb="2" eb="4">
      <t>ケイサン</t>
    </rPh>
    <phoneticPr fontId="3"/>
  </si>
  <si>
    <t>選らんでいただくところ</t>
    <rPh sb="0" eb="1">
      <t>エ</t>
    </rPh>
    <phoneticPr fontId="3"/>
  </si>
  <si>
    <t>実使用量から標準状態への換算方法（東京ガス㈱HPの都市ガスの熱量より抜粋）</t>
    <rPh sb="0" eb="1">
      <t>ジツ</t>
    </rPh>
    <rPh sb="1" eb="4">
      <t>シヨウリョウ</t>
    </rPh>
    <rPh sb="6" eb="8">
      <t>ヒョウジュン</t>
    </rPh>
    <rPh sb="8" eb="10">
      <t>ジョウタイ</t>
    </rPh>
    <rPh sb="12" eb="14">
      <t>カンザン</t>
    </rPh>
    <rPh sb="14" eb="16">
      <t>ホウホウ</t>
    </rPh>
    <rPh sb="17" eb="19">
      <t>トウキョウ</t>
    </rPh>
    <rPh sb="25" eb="27">
      <t>トシ</t>
    </rPh>
    <rPh sb="30" eb="32">
      <t>ネツリョウ</t>
    </rPh>
    <rPh sb="34" eb="36">
      <t>バッスイ</t>
    </rPh>
    <phoneticPr fontId="49"/>
  </si>
  <si>
    <t>　標準状態での使用量　</t>
    <rPh sb="1" eb="3">
      <t>ヒョウジュン</t>
    </rPh>
    <rPh sb="3" eb="5">
      <t>ジョウタイ</t>
    </rPh>
    <rPh sb="7" eb="10">
      <t>シヨウリョウ</t>
    </rPh>
    <phoneticPr fontId="49"/>
  </si>
  <si>
    <t>＝　実使用量　×　（101.325+2）/101.325　×　273.15/（273.15+15）　とする。</t>
  </si>
  <si>
    <r>
      <t>≒　</t>
    </r>
    <r>
      <rPr>
        <b/>
        <sz val="11"/>
        <color theme="1"/>
        <rFont val="游ゴシック"/>
        <family val="3"/>
        <charset val="128"/>
        <scheme val="minor"/>
      </rPr>
      <t>実使用量　×　0.9667</t>
    </r>
    <phoneticPr fontId="49"/>
  </si>
  <si>
    <t>＝　実使用量　×　（101.325+0.981）/101.325　×　273.15/（273.15+15）　とする。</t>
    <phoneticPr fontId="49"/>
  </si>
  <si>
    <t>≒　実使用量　×　0.9571</t>
    <phoneticPr fontId="49"/>
  </si>
  <si>
    <t>＝　実使用量　×　101.325/101.325　×　273.15/273.15　とする。</t>
    <phoneticPr fontId="49"/>
  </si>
  <si>
    <t>＝　実使用量　×　1.0</t>
    <phoneticPr fontId="49"/>
  </si>
  <si>
    <r>
      <t>４．上記以外の圧力（AkPa）及び温度（B℃）で計量されるものは、</t>
    </r>
    <r>
      <rPr>
        <b/>
        <sz val="11"/>
        <color theme="1"/>
        <rFont val="游ゴシック"/>
        <family val="3"/>
        <charset val="128"/>
        <scheme val="minor"/>
      </rPr>
      <t>供給されるガス会社に問い合わせ</t>
    </r>
    <r>
      <rPr>
        <sz val="11"/>
        <rFont val="ＭＳ Ｐゴシック"/>
        <family val="3"/>
        <charset val="128"/>
      </rPr>
      <t>の上、下記記の式にのっとって換算係数を求めること</t>
    </r>
    <rPh sb="2" eb="6">
      <t>ジョウキイガイ</t>
    </rPh>
    <rPh sb="7" eb="9">
      <t>アツリョク</t>
    </rPh>
    <rPh sb="15" eb="16">
      <t>オヨ</t>
    </rPh>
    <rPh sb="17" eb="19">
      <t>オンド</t>
    </rPh>
    <rPh sb="24" eb="26">
      <t>ケイリョウ</t>
    </rPh>
    <rPh sb="33" eb="35">
      <t>キョウキュウ</t>
    </rPh>
    <rPh sb="40" eb="42">
      <t>カイシャ</t>
    </rPh>
    <rPh sb="43" eb="44">
      <t>ト</t>
    </rPh>
    <rPh sb="45" eb="46">
      <t>ア</t>
    </rPh>
    <rPh sb="49" eb="50">
      <t>ウエ</t>
    </rPh>
    <rPh sb="51" eb="53">
      <t>カキ</t>
    </rPh>
    <rPh sb="53" eb="54">
      <t>キ</t>
    </rPh>
    <rPh sb="55" eb="56">
      <t>シキ</t>
    </rPh>
    <rPh sb="62" eb="66">
      <t>カンザンケイスウ</t>
    </rPh>
    <rPh sb="67" eb="68">
      <t>モト</t>
    </rPh>
    <phoneticPr fontId="49"/>
  </si>
  <si>
    <t>＝　実使用量　×　（101.325+A）/101.325　×　273.15/（273.15+B）　とする。</t>
    <phoneticPr fontId="49"/>
  </si>
  <si>
    <t>＝　実使用量　×　C</t>
    <phoneticPr fontId="49"/>
  </si>
  <si>
    <t>C≒</t>
    <phoneticPr fontId="49"/>
  </si>
  <si>
    <t>kwhからGJへの変換係数</t>
    <rPh sb="9" eb="11">
      <t>ヘンカン</t>
    </rPh>
    <rPh sb="11" eb="13">
      <t>ケイスウ</t>
    </rPh>
    <phoneticPr fontId="49"/>
  </si>
  <si>
    <r>
      <t>１．温水、冷水などの熱データが</t>
    </r>
    <r>
      <rPr>
        <b/>
        <sz val="11"/>
        <color theme="1"/>
        <rFont val="游ゴシック"/>
        <family val="3"/>
        <charset val="128"/>
        <scheme val="minor"/>
      </rPr>
      <t>kWh表示のものは0.0036を乗じてGJ</t>
    </r>
    <r>
      <rPr>
        <sz val="11"/>
        <rFont val="ＭＳ Ｐゴシック"/>
        <family val="3"/>
        <charset val="128"/>
      </rPr>
      <t>として記入のこと</t>
    </r>
    <rPh sb="2" eb="4">
      <t>オンスイ</t>
    </rPh>
    <rPh sb="5" eb="7">
      <t>レイスイ</t>
    </rPh>
    <rPh sb="10" eb="11">
      <t>ネツ</t>
    </rPh>
    <rPh sb="18" eb="20">
      <t>ヒョウジ</t>
    </rPh>
    <rPh sb="31" eb="32">
      <t>ジョウ</t>
    </rPh>
    <rPh sb="39" eb="41">
      <t>キニュウ</t>
    </rPh>
    <phoneticPr fontId="49"/>
  </si>
  <si>
    <r>
      <t>１．</t>
    </r>
    <r>
      <rPr>
        <b/>
        <sz val="11"/>
        <rFont val="ＭＳ Ｐゴシック"/>
        <family val="3"/>
        <charset val="128"/>
      </rPr>
      <t>一般家庭など低圧供給</t>
    </r>
    <r>
      <rPr>
        <sz val="11"/>
        <rFont val="ＭＳ Ｐゴシック"/>
        <family val="3"/>
        <charset val="128"/>
      </rPr>
      <t>のお客様実使用量は、ガス会社の供給設定で</t>
    </r>
    <r>
      <rPr>
        <b/>
        <sz val="11"/>
        <rFont val="ＭＳ Ｐゴシック"/>
        <family val="3"/>
        <charset val="128"/>
      </rPr>
      <t>圧力２kpa</t>
    </r>
    <r>
      <rPr>
        <sz val="11"/>
        <rFont val="ＭＳ Ｐゴシック"/>
        <family val="3"/>
        <charset val="128"/>
      </rPr>
      <t>、</t>
    </r>
    <r>
      <rPr>
        <b/>
        <sz val="11"/>
        <rFont val="ＭＳ Ｐゴシック"/>
        <family val="3"/>
        <charset val="128"/>
      </rPr>
      <t>温度15℃</t>
    </r>
    <r>
      <rPr>
        <sz val="11"/>
        <rFont val="ＭＳ Ｐゴシック"/>
        <family val="3"/>
        <charset val="128"/>
      </rPr>
      <t>とされていることから</t>
    </r>
    <rPh sb="2" eb="6">
      <t>イッパンカテイ</t>
    </rPh>
    <rPh sb="8" eb="10">
      <t>テイアツ</t>
    </rPh>
    <rPh sb="10" eb="12">
      <t>キョウキュウ</t>
    </rPh>
    <rPh sb="14" eb="16">
      <t>キャクサマ</t>
    </rPh>
    <rPh sb="16" eb="17">
      <t>ジツ</t>
    </rPh>
    <rPh sb="17" eb="20">
      <t>シヨウリョウ</t>
    </rPh>
    <rPh sb="24" eb="26">
      <t>ガイシャ</t>
    </rPh>
    <rPh sb="27" eb="29">
      <t>キョウキュウ</t>
    </rPh>
    <rPh sb="29" eb="31">
      <t>セッテイ</t>
    </rPh>
    <rPh sb="32" eb="34">
      <t>アツリョク</t>
    </rPh>
    <rPh sb="39" eb="41">
      <t>オンド</t>
    </rPh>
    <phoneticPr fontId="49"/>
  </si>
  <si>
    <r>
      <t>２．</t>
    </r>
    <r>
      <rPr>
        <b/>
        <sz val="11"/>
        <rFont val="ＭＳ Ｐゴシック"/>
        <family val="3"/>
        <charset val="128"/>
      </rPr>
      <t>工場や商業ビルなどの中圧供給</t>
    </r>
    <r>
      <rPr>
        <sz val="11"/>
        <rFont val="ＭＳ Ｐゴシック"/>
        <family val="3"/>
        <charset val="128"/>
      </rPr>
      <t>のお客様はガス会社の供給設定で</t>
    </r>
    <r>
      <rPr>
        <b/>
        <sz val="11"/>
        <rFont val="ＭＳ Ｐゴシック"/>
        <family val="3"/>
        <charset val="128"/>
      </rPr>
      <t>圧力0.981kpa</t>
    </r>
    <r>
      <rPr>
        <sz val="11"/>
        <rFont val="ＭＳ Ｐゴシック"/>
        <family val="3"/>
        <charset val="128"/>
      </rPr>
      <t>、</t>
    </r>
    <r>
      <rPr>
        <b/>
        <sz val="11"/>
        <rFont val="ＭＳ Ｐゴシック"/>
        <family val="3"/>
        <charset val="128"/>
      </rPr>
      <t>温度15℃</t>
    </r>
    <r>
      <rPr>
        <sz val="11"/>
        <rFont val="ＭＳ Ｐゴシック"/>
        <family val="3"/>
        <charset val="128"/>
      </rPr>
      <t>とされていることから</t>
    </r>
    <rPh sb="2" eb="4">
      <t>コウジョウ</t>
    </rPh>
    <rPh sb="5" eb="7">
      <t>ショウギョウ</t>
    </rPh>
    <rPh sb="12" eb="13">
      <t>ナカ</t>
    </rPh>
    <rPh sb="13" eb="14">
      <t>アツ</t>
    </rPh>
    <rPh sb="14" eb="16">
      <t>キョウキュウ</t>
    </rPh>
    <rPh sb="18" eb="20">
      <t>キャクサマ</t>
    </rPh>
    <rPh sb="28" eb="30">
      <t>セッテイ</t>
    </rPh>
    <rPh sb="31" eb="33">
      <t>アツリョク</t>
    </rPh>
    <rPh sb="42" eb="44">
      <t>オンド</t>
    </rPh>
    <phoneticPr fontId="49"/>
  </si>
  <si>
    <r>
      <t>３．</t>
    </r>
    <r>
      <rPr>
        <b/>
        <sz val="11"/>
        <rFont val="ＭＳ Ｐゴシック"/>
        <family val="3"/>
        <charset val="128"/>
      </rPr>
      <t>計量メーターが標準状態</t>
    </r>
    <r>
      <rPr>
        <sz val="11"/>
        <rFont val="ＭＳ Ｐゴシック"/>
        <family val="3"/>
        <charset val="128"/>
      </rPr>
      <t>で計測されるもの（温度圧力補正機能付メータ）</t>
    </r>
    <rPh sb="2" eb="4">
      <t>ケイリョウ</t>
    </rPh>
    <rPh sb="9" eb="13">
      <t>ヒョウジュンジョウタイ</t>
    </rPh>
    <rPh sb="14" eb="16">
      <t>ケイソク</t>
    </rPh>
    <rPh sb="22" eb="24">
      <t>オンド</t>
    </rPh>
    <rPh sb="24" eb="26">
      <t>アツリョク</t>
    </rPh>
    <rPh sb="26" eb="31">
      <t>ホセイキノウツ</t>
    </rPh>
    <phoneticPr fontId="49"/>
  </si>
  <si>
    <t>下記より低圧:2kpa、中圧:0.981kpaのケースが多いです。</t>
    <rPh sb="0" eb="2">
      <t>カキ</t>
    </rPh>
    <rPh sb="4" eb="6">
      <t>テイアツ</t>
    </rPh>
    <rPh sb="12" eb="14">
      <t>チュウアツ</t>
    </rPh>
    <rPh sb="28" eb="29">
      <t>オオ</t>
    </rPh>
    <phoneticPr fontId="3"/>
  </si>
  <si>
    <t>特に設定されてない場合は、15℃のケースが多いです。</t>
    <rPh sb="0" eb="1">
      <t>トク</t>
    </rPh>
    <rPh sb="2" eb="4">
      <t>セッテイ</t>
    </rPh>
    <rPh sb="9" eb="11">
      <t>バアイ</t>
    </rPh>
    <rPh sb="21" eb="22">
      <t>オオ</t>
    </rPh>
    <phoneticPr fontId="3"/>
  </si>
  <si>
    <t>kWに相当します。</t>
    <rPh sb="3" eb="5">
      <t>ソウトウ</t>
    </rPh>
    <phoneticPr fontId="3"/>
  </si>
  <si>
    <t>kWｈ</t>
    <phoneticPr fontId="3"/>
  </si>
  <si>
    <t>1kWhは、3.6MJのため、左値は、</t>
    <rPh sb="15" eb="16">
      <t>ヒダリ</t>
    </rPh>
    <rPh sb="16" eb="17">
      <t>アタイ</t>
    </rPh>
    <phoneticPr fontId="3"/>
  </si>
  <si>
    <t>（注意：単位が、kWhの時とGJの時とそれぞれで入力してください。）</t>
    <rPh sb="1" eb="3">
      <t>チュウイ</t>
    </rPh>
    <rPh sb="4" eb="6">
      <t>タンイ</t>
    </rPh>
    <rPh sb="12" eb="13">
      <t>トキ</t>
    </rPh>
    <rPh sb="17" eb="18">
      <t>トキ</t>
    </rPh>
    <rPh sb="24" eb="26">
      <t>ニュウリョク</t>
    </rPh>
    <phoneticPr fontId="3"/>
  </si>
  <si>
    <t>　　計</t>
    <rPh sb="2" eb="3">
      <t>ケイ</t>
    </rPh>
    <phoneticPr fontId="3"/>
  </si>
  <si>
    <t>(合計)</t>
    <phoneticPr fontId="3"/>
  </si>
  <si>
    <t>標準状態(0℃、1気圧）への換算係数</t>
    <rPh sb="0" eb="4">
      <t>ヒョウジュンジョウタイ</t>
    </rPh>
    <rPh sb="14" eb="18">
      <t>カンサンケイスウ</t>
    </rPh>
    <phoneticPr fontId="3"/>
  </si>
  <si>
    <t>標準状態とは、温度0℃、1気圧での気体の状態です。</t>
    <rPh sb="7" eb="9">
      <t>オンド</t>
    </rPh>
    <rPh sb="17" eb="19">
      <t>キタイ</t>
    </rPh>
    <rPh sb="20" eb="22">
      <t>ジョウタイ</t>
    </rPh>
    <phoneticPr fontId="3"/>
  </si>
  <si>
    <t>下記ｴﾈﾙｷﾞｰ換算係数</t>
    <rPh sb="0" eb="2">
      <t>カキ</t>
    </rPh>
    <rPh sb="8" eb="10">
      <t>カンサン</t>
    </rPh>
    <rPh sb="10" eb="12">
      <t>ケイスウ</t>
    </rPh>
    <phoneticPr fontId="3"/>
  </si>
  <si>
    <t>燃料計測装置にて、計測されている状況について</t>
    <rPh sb="0" eb="2">
      <t>ネンリョウ</t>
    </rPh>
    <rPh sb="2" eb="4">
      <t>ケイソク</t>
    </rPh>
    <rPh sb="4" eb="6">
      <t>ソウチ</t>
    </rPh>
    <rPh sb="9" eb="11">
      <t>ケイソク</t>
    </rPh>
    <rPh sb="16" eb="18">
      <t>ジョウキョウ</t>
    </rPh>
    <phoneticPr fontId="3"/>
  </si>
  <si>
    <t>（別紙㉘－２）</t>
    <phoneticPr fontId="3"/>
  </si>
  <si>
    <t>燃料使用量データシート（ＣＧＳ用）用入力シート</t>
    <rPh sb="0" eb="5">
      <t>ネンリョウシヨウリョウ</t>
    </rPh>
    <rPh sb="17" eb="18">
      <t>ヨウ</t>
    </rPh>
    <rPh sb="18" eb="20">
      <t>ニュウリョク</t>
    </rPh>
    <phoneticPr fontId="3"/>
  </si>
  <si>
    <t>燃料使用量データシート（ＣＧＳ用）</t>
    <rPh sb="0" eb="2">
      <t>ネンリョウ</t>
    </rPh>
    <rPh sb="2" eb="5">
      <t>シヨウリョウ</t>
    </rPh>
    <rPh sb="15" eb="16">
      <t>ヨウ</t>
    </rPh>
    <phoneticPr fontId="3"/>
  </si>
  <si>
    <t>燃料使用量データシート（ＧＨＰ用）用入力シート</t>
    <rPh sb="0" eb="5">
      <t>ネンリョウシヨウリョウ</t>
    </rPh>
    <rPh sb="17" eb="18">
      <t>ヨウ</t>
    </rPh>
    <rPh sb="18" eb="20">
      <t>ニュウリョク</t>
    </rPh>
    <phoneticPr fontId="3"/>
  </si>
  <si>
    <t>燃料使用量データシート（ＧＨＰ用）</t>
    <rPh sb="0" eb="5">
      <t>ネンリョウシヨウリョウ</t>
    </rPh>
    <rPh sb="15" eb="16">
      <t>ヨウ</t>
    </rPh>
    <phoneticPr fontId="3"/>
  </si>
  <si>
    <t>5</t>
    <phoneticPr fontId="3"/>
  </si>
  <si>
    <t>令和２年度災害時の対応強化に資する天然ガス利用設備導入支援事業費補助金</t>
    <rPh sb="5" eb="7">
      <t>サイガイ</t>
    </rPh>
    <rPh sb="7" eb="8">
      <t>ジ</t>
    </rPh>
    <rPh sb="9" eb="13">
      <t>タイオウキョウカ</t>
    </rPh>
    <rPh sb="14" eb="15">
      <t>シ</t>
    </rPh>
    <rPh sb="17" eb="19">
      <t>テンネン</t>
    </rPh>
    <rPh sb="21" eb="23">
      <t>リヨウ</t>
    </rPh>
    <rPh sb="23" eb="25">
      <t>セツビ</t>
    </rPh>
    <rPh sb="25" eb="27">
      <t>ドウニュウ</t>
    </rPh>
    <rPh sb="27" eb="29">
      <t>シエン</t>
    </rPh>
    <rPh sb="29" eb="32">
      <t>ジギョウヒ</t>
    </rPh>
    <rPh sb="32" eb="35">
      <t>ホジョキン</t>
    </rPh>
    <phoneticPr fontId="3"/>
  </si>
  <si>
    <t>令和２年度災害時の対応強化に資する天然ガス利用設備導入支援事業費補助金</t>
    <phoneticPr fontId="3"/>
  </si>
  <si>
    <t>交付番号</t>
  </si>
  <si>
    <t>事業者名</t>
  </si>
  <si>
    <t>実施場所</t>
  </si>
  <si>
    <t>使用燃料（HHV)</t>
  </si>
  <si>
    <t>冷水</t>
  </si>
  <si>
    <t>運転時間</t>
  </si>
  <si>
    <t>送電電力量
（発電電力量－補機電力量）</t>
  </si>
  <si>
    <t>CO2排出量</t>
  </si>
  <si>
    <t>CO2削減量</t>
  </si>
  <si>
    <t>R3K001X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</si>
</sst>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411]ggge&quot;年&quot;m&quot;月&quot;d&quot;日&quot;;@"/>
    <numFmt numFmtId="177" formatCode="0.0_ "/>
    <numFmt numFmtId="178" formatCode="#,##0.00&quot;MJ/N㎥&quot;"/>
    <numFmt numFmtId="179" formatCode="0.0_ ;[Red]\-0.0\ "/>
    <numFmt numFmtId="180" formatCode="0.0%"/>
    <numFmt numFmtId="181" formatCode="0.0"/>
    <numFmt numFmtId="182" formatCode="0.0_);[Red]\(0.0\)"/>
    <numFmt numFmtId="183" formatCode="0.00_ ;[Red]\-0.00\ "/>
    <numFmt numFmtId="184" formatCode="#,##0.0_ "/>
    <numFmt numFmtId="185" formatCode="#,##0_);[Red]\(#,##0\)"/>
    <numFmt numFmtId="186" formatCode="&quot;系統No, &quot;#,##0"/>
    <numFmt numFmtId="187" formatCode="#,##0.0_);[Red]\(#,##0.0\)"/>
    <numFmt numFmtId="188" formatCode="#,##0.0_ ;[Red]\-#,##0.0\ "/>
    <numFmt numFmtId="189" formatCode="#,##0.0;[Red]\-#,##0.0"/>
    <numFmt numFmtId="190" formatCode="0.0000"/>
  </numFmts>
  <fonts count="57">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b/>
      <sz val="10"/>
      <name val="ＭＳ 明朝"/>
      <family val="1"/>
      <charset val="128"/>
    </font>
    <font>
      <sz val="11"/>
      <name val="Century"/>
      <family val="1"/>
    </font>
    <font>
      <sz val="8"/>
      <name val="ＭＳ 明朝"/>
      <family val="1"/>
      <charset val="128"/>
    </font>
    <font>
      <sz val="12"/>
      <name val="ＭＳ 明朝"/>
      <family val="1"/>
      <charset val="128"/>
    </font>
    <font>
      <sz val="10"/>
      <name val="ＭＳ 明朝"/>
      <family val="1"/>
      <charset val="128"/>
    </font>
    <font>
      <b/>
      <sz val="12"/>
      <name val="ＭＳ 明朝"/>
      <family val="1"/>
      <charset val="128"/>
    </font>
    <font>
      <sz val="13"/>
      <name val="ＭＳ 明朝"/>
      <family val="1"/>
      <charset val="128"/>
    </font>
    <font>
      <b/>
      <sz val="13"/>
      <name val="ＭＳ 明朝"/>
      <family val="1"/>
      <charset val="128"/>
    </font>
    <font>
      <sz val="11"/>
      <color theme="1"/>
      <name val="ＭＳ 明朝"/>
      <family val="1"/>
      <charset val="128"/>
    </font>
    <font>
      <b/>
      <sz val="11"/>
      <name val="ＭＳ 明朝"/>
      <family val="1"/>
      <charset val="128"/>
    </font>
    <font>
      <sz val="9"/>
      <name val="ＭＳ Ｐゴシック"/>
      <family val="3"/>
      <charset val="128"/>
    </font>
    <font>
      <u/>
      <sz val="10"/>
      <name val="ＭＳ 明朝"/>
      <family val="1"/>
      <charset val="128"/>
    </font>
    <font>
      <sz val="10"/>
      <name val="ＭＳ Ｐゴシック"/>
      <family val="3"/>
      <charset val="128"/>
    </font>
    <font>
      <sz val="6"/>
      <name val="ＭＳ 明朝"/>
      <family val="1"/>
      <charset val="128"/>
    </font>
    <font>
      <b/>
      <sz val="11"/>
      <color theme="3" tint="0.59999389629810485"/>
      <name val="ＭＳ Ｐゴシック"/>
      <family val="3"/>
      <charset val="128"/>
    </font>
    <font>
      <sz val="14"/>
      <name val="ＭＳ Ｐゴシック"/>
      <family val="3"/>
      <charset val="128"/>
    </font>
    <font>
      <sz val="11"/>
      <name val="Meiryo UI"/>
      <family val="3"/>
      <charset val="128"/>
    </font>
    <font>
      <sz val="11"/>
      <name val="HGSｺﾞｼｯｸM"/>
      <family val="3"/>
      <charset val="128"/>
    </font>
    <font>
      <sz val="11"/>
      <name val="HGｺﾞｼｯｸM"/>
      <family val="3"/>
      <charset val="128"/>
    </font>
    <font>
      <sz val="8"/>
      <name val="ＭＳ Ｐゴシック"/>
      <family val="3"/>
      <charset val="128"/>
    </font>
    <font>
      <b/>
      <sz val="11"/>
      <name val="ＭＳ Ｐゴシック"/>
      <family val="3"/>
      <charset val="128"/>
    </font>
    <font>
      <sz val="8"/>
      <name val="Meiryo UI"/>
      <family val="3"/>
      <charset val="128"/>
    </font>
    <font>
      <b/>
      <sz val="8"/>
      <name val="ＭＳ Ｐゴシック"/>
      <family val="3"/>
      <charset val="128"/>
    </font>
    <font>
      <sz val="9"/>
      <name val="Meiryo UI"/>
      <family val="3"/>
      <charset val="128"/>
    </font>
    <font>
      <sz val="10"/>
      <name val="HGSｺﾞｼｯｸM"/>
      <family val="3"/>
      <charset val="128"/>
    </font>
    <font>
      <b/>
      <sz val="14"/>
      <name val="Meiryo UI"/>
      <family val="3"/>
      <charset val="128"/>
    </font>
    <font>
      <b/>
      <sz val="10"/>
      <name val="Meiryo UI"/>
      <family val="3"/>
      <charset val="128"/>
    </font>
    <font>
      <sz val="10"/>
      <name val="Meiryo UI"/>
      <family val="3"/>
      <charset val="128"/>
    </font>
    <font>
      <sz val="11"/>
      <name val="明朝"/>
      <family val="3"/>
      <charset val="128"/>
    </font>
    <font>
      <sz val="6"/>
      <name val="Meiryo UI"/>
      <family val="3"/>
      <charset val="128"/>
    </font>
    <font>
      <sz val="8"/>
      <name val="HGSｺﾞｼｯｸM"/>
      <family val="3"/>
      <charset val="128"/>
    </font>
    <font>
      <sz val="9"/>
      <name val="HGSｺﾞｼｯｸM"/>
      <family val="3"/>
      <charset val="128"/>
    </font>
    <font>
      <b/>
      <sz val="11"/>
      <name val="HGSｺﾞｼｯｸM"/>
      <family val="3"/>
      <charset val="128"/>
    </font>
    <font>
      <b/>
      <sz val="11"/>
      <name val="Meiryo UI"/>
      <family val="3"/>
      <charset val="128"/>
    </font>
    <font>
      <sz val="9"/>
      <color indexed="81"/>
      <name val="ＭＳ Ｐゴシック"/>
      <family val="3"/>
      <charset val="128"/>
    </font>
    <font>
      <sz val="9"/>
      <name val="HGｺﾞｼｯｸM"/>
      <family val="3"/>
      <charset val="128"/>
    </font>
    <font>
      <sz val="11"/>
      <color theme="4" tint="-0.249977111117893"/>
      <name val="HGSｺﾞｼｯｸM"/>
      <family val="3"/>
      <charset val="128"/>
    </font>
    <font>
      <b/>
      <sz val="11"/>
      <color theme="4" tint="-0.249977111117893"/>
      <name val="ＭＳ Ｐゴシック"/>
      <family val="3"/>
      <charset val="128"/>
    </font>
    <font>
      <b/>
      <sz val="8"/>
      <color theme="4" tint="-0.249977111117893"/>
      <name val="ＭＳ Ｐゴシック"/>
      <family val="3"/>
      <charset val="128"/>
    </font>
    <font>
      <sz val="16"/>
      <name val="Century"/>
      <family val="1"/>
    </font>
    <font>
      <sz val="18"/>
      <name val="Century"/>
      <family val="1"/>
    </font>
    <font>
      <sz val="22"/>
      <name val="Century"/>
      <family val="1"/>
    </font>
    <font>
      <sz val="48"/>
      <name val="Century"/>
      <family val="1"/>
    </font>
    <font>
      <b/>
      <sz val="11"/>
      <color theme="4" tint="0.39997558519241921"/>
      <name val="ＭＳ Ｐゴシック"/>
      <family val="3"/>
      <charset val="128"/>
    </font>
    <font>
      <sz val="6"/>
      <name val="游ゴシック"/>
      <family val="3"/>
      <charset val="128"/>
      <scheme val="minor"/>
    </font>
    <font>
      <b/>
      <sz val="11"/>
      <color theme="1"/>
      <name val="游ゴシック"/>
      <family val="3"/>
      <charset val="128"/>
      <scheme val="minor"/>
    </font>
    <font>
      <b/>
      <sz val="9"/>
      <name val="ＭＳ Ｐゴシック"/>
      <family val="3"/>
      <charset val="128"/>
    </font>
    <font>
      <sz val="18"/>
      <name val="Meiryo UI"/>
      <family val="3"/>
      <charset val="128"/>
    </font>
    <font>
      <sz val="20"/>
      <name val="Meiryo UI"/>
      <family val="3"/>
      <charset val="128"/>
    </font>
    <font>
      <b/>
      <sz val="9"/>
      <color theme="4" tint="-0.249977111117893"/>
      <name val="HGSｺﾞｼｯｸM"/>
      <family val="3"/>
      <charset val="128"/>
    </font>
    <font>
      <b/>
      <sz val="9"/>
      <color theme="4" tint="0.39997558519241921"/>
      <name val="HGｺﾞｼｯｸM"/>
      <family val="3"/>
      <charset val="128"/>
    </font>
    <font>
      <u/>
      <sz val="1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rgb="FFFFFF00"/>
        <bgColor indexed="64"/>
      </patternFill>
    </fill>
  </fills>
  <borders count="126">
    <border>
      <left/>
      <right/>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auto="1"/>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diagonalUp="1">
      <left style="thin">
        <color indexed="64"/>
      </left>
      <right style="dotted">
        <color indexed="64"/>
      </right>
      <top style="thin">
        <color indexed="64"/>
      </top>
      <bottom style="thin">
        <color indexed="64"/>
      </bottom>
      <diagonal style="thin">
        <color indexed="64"/>
      </diagonal>
    </border>
    <border>
      <left style="medium">
        <color indexed="64"/>
      </left>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auto="1"/>
      </left>
      <right/>
      <top style="thin">
        <color auto="1"/>
      </top>
      <bottom style="dashDotDot">
        <color auto="1"/>
      </bottom>
      <diagonal/>
    </border>
    <border>
      <left/>
      <right style="thin">
        <color auto="1"/>
      </right>
      <top style="thin">
        <color auto="1"/>
      </top>
      <bottom style="dashDotDot">
        <color auto="1"/>
      </bottom>
      <diagonal/>
    </border>
    <border>
      <left style="thin">
        <color auto="1"/>
      </left>
      <right/>
      <top style="dashDotDot">
        <color auto="1"/>
      </top>
      <bottom style="dashDotDot">
        <color auto="1"/>
      </bottom>
      <diagonal/>
    </border>
    <border>
      <left/>
      <right style="thin">
        <color auto="1"/>
      </right>
      <top style="dashDotDot">
        <color auto="1"/>
      </top>
      <bottom style="dashDotDot">
        <color auto="1"/>
      </bottom>
      <diagonal/>
    </border>
    <border>
      <left style="thin">
        <color auto="1"/>
      </left>
      <right/>
      <top style="dashDotDot">
        <color auto="1"/>
      </top>
      <bottom style="thin">
        <color auto="1"/>
      </bottom>
      <diagonal/>
    </border>
    <border>
      <left/>
      <right/>
      <top style="dashDotDot">
        <color auto="1"/>
      </top>
      <bottom style="thin">
        <color auto="1"/>
      </bottom>
      <diagonal/>
    </border>
    <border>
      <left/>
      <right style="thin">
        <color auto="1"/>
      </right>
      <top style="dashDotDot">
        <color auto="1"/>
      </top>
      <bottom style="thin">
        <color auto="1"/>
      </bottom>
      <diagonal/>
    </border>
    <border>
      <left style="dashDotDot">
        <color indexed="64"/>
      </left>
      <right style="dashDotDot">
        <color indexed="64"/>
      </right>
      <top style="thin">
        <color auto="1"/>
      </top>
      <bottom style="dashDotDot">
        <color auto="1"/>
      </bottom>
      <diagonal/>
    </border>
    <border>
      <left style="dashDotDot">
        <color indexed="64"/>
      </left>
      <right style="dashDotDot">
        <color indexed="64"/>
      </right>
      <top style="dashDotDot">
        <color auto="1"/>
      </top>
      <bottom style="dashDotDot">
        <color auto="1"/>
      </bottom>
      <diagonal/>
    </border>
  </borders>
  <cellStyleXfs count="6">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xf numFmtId="0" fontId="1" fillId="0" borderId="0">
      <alignment vertical="center"/>
    </xf>
    <xf numFmtId="0" fontId="33" fillId="0" borderId="0"/>
    <xf numFmtId="38" fontId="1" fillId="0" borderId="0" applyFont="0" applyFill="0" applyBorder="0" applyAlignment="0" applyProtection="0">
      <alignment vertical="center"/>
    </xf>
  </cellStyleXfs>
  <cellXfs count="641">
    <xf numFmtId="0" fontId="0" fillId="0" borderId="0" xfId="0"/>
    <xf numFmtId="0" fontId="2" fillId="2" borderId="0" xfId="0" applyFont="1" applyFill="1" applyAlignment="1">
      <alignment vertical="center"/>
    </xf>
    <xf numFmtId="0" fontId="2" fillId="2" borderId="0" xfId="0" applyFont="1" applyFill="1"/>
    <xf numFmtId="0" fontId="5" fillId="2" borderId="0" xfId="0" applyFont="1" applyFill="1" applyAlignment="1">
      <alignment horizontal="center"/>
    </xf>
    <xf numFmtId="0" fontId="7" fillId="2" borderId="0" xfId="0" applyFont="1" applyFill="1"/>
    <xf numFmtId="0" fontId="5" fillId="2" borderId="0" xfId="0" applyFont="1" applyFill="1" applyAlignment="1">
      <alignment horizontal="centerContinuous"/>
    </xf>
    <xf numFmtId="0" fontId="9" fillId="2" borderId="0" xfId="0" applyFont="1" applyFill="1"/>
    <xf numFmtId="0" fontId="9" fillId="2" borderId="0" xfId="0" applyFont="1" applyFill="1" applyAlignment="1">
      <alignment horizontal="center"/>
    </xf>
    <xf numFmtId="0" fontId="4" fillId="2" borderId="0" xfId="0" applyFont="1" applyFill="1" applyAlignment="1">
      <alignment horizontal="center"/>
    </xf>
    <xf numFmtId="0" fontId="7" fillId="2" borderId="0" xfId="0" applyFont="1" applyFill="1" applyAlignment="1">
      <alignment horizontal="center"/>
    </xf>
    <xf numFmtId="0" fontId="11" fillId="2" borderId="0" xfId="0" applyFont="1" applyFill="1" applyAlignment="1">
      <alignment vertical="center"/>
    </xf>
    <xf numFmtId="0" fontId="11" fillId="2" borderId="0" xfId="0" applyFont="1" applyFill="1"/>
    <xf numFmtId="0" fontId="12" fillId="2" borderId="0" xfId="0" applyFont="1" applyFill="1" applyAlignment="1">
      <alignment horizontal="center"/>
    </xf>
    <xf numFmtId="0" fontId="13" fillId="2" borderId="0" xfId="0" applyFont="1" applyFill="1"/>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176" fontId="13" fillId="2" borderId="0" xfId="0" applyNumberFormat="1" applyFont="1" applyFill="1"/>
    <xf numFmtId="0" fontId="2" fillId="2" borderId="0" xfId="0" applyFont="1" applyFill="1" applyAlignment="1">
      <alignment horizontal="left" vertical="center"/>
    </xf>
    <xf numFmtId="0" fontId="14" fillId="2" borderId="0" xfId="0" applyFont="1" applyFill="1" applyAlignment="1">
      <alignment vertical="center"/>
    </xf>
    <xf numFmtId="0" fontId="9" fillId="2" borderId="0" xfId="0" applyFont="1" applyFill="1" applyAlignment="1">
      <alignment vertical="center"/>
    </xf>
    <xf numFmtId="0" fontId="17" fillId="2" borderId="0" xfId="0" applyFont="1" applyFill="1" applyAlignment="1" applyProtection="1">
      <alignment vertical="top"/>
      <protection locked="0"/>
    </xf>
    <xf numFmtId="0" fontId="0" fillId="2" borderId="0" xfId="0" applyFill="1" applyAlignment="1" applyProtection="1">
      <alignment vertical="top"/>
      <protection locked="0"/>
    </xf>
    <xf numFmtId="0" fontId="18" fillId="2" borderId="0" xfId="0" applyFont="1" applyFill="1" applyAlignment="1">
      <alignment vertical="center"/>
    </xf>
    <xf numFmtId="0" fontId="0" fillId="0" borderId="18" xfId="0" applyBorder="1"/>
    <xf numFmtId="0" fontId="0" fillId="0" borderId="19" xfId="0" applyBorder="1"/>
    <xf numFmtId="0" fontId="0" fillId="0" borderId="20" xfId="0" applyBorder="1"/>
    <xf numFmtId="0" fontId="0" fillId="0" borderId="24" xfId="0" applyBorder="1"/>
    <xf numFmtId="0" fontId="0" fillId="0" borderId="25" xfId="0" applyBorder="1"/>
    <xf numFmtId="0" fontId="0" fillId="0" borderId="26" xfId="0" applyBorder="1"/>
    <xf numFmtId="0" fontId="0" fillId="0" borderId="12" xfId="0" applyBorder="1"/>
    <xf numFmtId="178" fontId="15" fillId="0" borderId="14" xfId="0" applyNumberFormat="1" applyFont="1" applyBorder="1" applyAlignment="1">
      <alignment horizontal="center"/>
    </xf>
    <xf numFmtId="0" fontId="0" fillId="0" borderId="15" xfId="0" applyBorder="1"/>
    <xf numFmtId="0" fontId="0" fillId="0" borderId="17" xfId="0" applyBorder="1" applyAlignment="1">
      <alignment horizontal="center"/>
    </xf>
    <xf numFmtId="4" fontId="19" fillId="4" borderId="19" xfId="0" applyNumberFormat="1" applyFont="1" applyFill="1" applyBorder="1"/>
    <xf numFmtId="0" fontId="0" fillId="0" borderId="20" xfId="0" applyBorder="1" applyAlignment="1">
      <alignment horizontal="center"/>
    </xf>
    <xf numFmtId="0" fontId="0" fillId="0" borderId="31" xfId="0" applyBorder="1"/>
    <xf numFmtId="4" fontId="19" fillId="4" borderId="30" xfId="0" applyNumberFormat="1" applyFont="1" applyFill="1" applyBorder="1"/>
    <xf numFmtId="0" fontId="0" fillId="0" borderId="32" xfId="0" applyBorder="1" applyAlignment="1">
      <alignment horizontal="center"/>
    </xf>
    <xf numFmtId="0" fontId="0" fillId="0" borderId="21" xfId="0" applyBorder="1"/>
    <xf numFmtId="0" fontId="0" fillId="0" borderId="23" xfId="0" applyBorder="1"/>
    <xf numFmtId="4" fontId="19" fillId="4" borderId="25" xfId="0" applyNumberFormat="1" applyFont="1" applyFill="1" applyBorder="1"/>
    <xf numFmtId="0" fontId="0" fillId="0" borderId="26" xfId="0" applyBorder="1" applyAlignment="1">
      <alignment horizontal="center"/>
    </xf>
    <xf numFmtId="0" fontId="0" fillId="0" borderId="0" xfId="0" applyAlignment="1">
      <alignment horizontal="center"/>
    </xf>
    <xf numFmtId="0" fontId="21" fillId="5" borderId="34" xfId="3" applyFont="1" applyFill="1" applyBorder="1" applyAlignment="1">
      <alignment horizontal="center" vertical="center"/>
    </xf>
    <xf numFmtId="0" fontId="21" fillId="5" borderId="35" xfId="3" applyFont="1" applyFill="1" applyBorder="1" applyAlignment="1">
      <alignment horizontal="center" vertical="center"/>
    </xf>
    <xf numFmtId="0" fontId="21" fillId="5" borderId="36" xfId="3" applyFont="1" applyFill="1" applyBorder="1" applyAlignment="1">
      <alignment horizontal="center" vertical="center"/>
    </xf>
    <xf numFmtId="0" fontId="21" fillId="5" borderId="37" xfId="3" applyFont="1" applyFill="1" applyBorder="1" applyAlignment="1">
      <alignment horizontal="center" vertical="center"/>
    </xf>
    <xf numFmtId="0" fontId="0" fillId="0" borderId="30" xfId="0" applyBorder="1" applyAlignment="1">
      <alignment horizontal="center" vertical="center"/>
    </xf>
    <xf numFmtId="179" fontId="22" fillId="3" borderId="38" xfId="3" applyNumberFormat="1" applyFont="1" applyFill="1" applyBorder="1">
      <alignment vertical="center"/>
    </xf>
    <xf numFmtId="179" fontId="22" fillId="3" borderId="39" xfId="3" applyNumberFormat="1" applyFont="1" applyFill="1" applyBorder="1">
      <alignment vertical="center"/>
    </xf>
    <xf numFmtId="0" fontId="0" fillId="0" borderId="0" xfId="0" applyAlignment="1">
      <alignment vertical="center"/>
    </xf>
    <xf numFmtId="0" fontId="24" fillId="0" borderId="31" xfId="0" applyFont="1" applyBorder="1" applyAlignment="1">
      <alignment horizontal="left" vertical="center" wrapText="1"/>
    </xf>
    <xf numFmtId="0" fontId="24" fillId="0" borderId="30" xfId="0" applyFont="1" applyBorder="1" applyAlignment="1">
      <alignment horizontal="center" vertical="center" wrapText="1"/>
    </xf>
    <xf numFmtId="0" fontId="26" fillId="2" borderId="31" xfId="3" applyFont="1" applyFill="1" applyBorder="1" applyAlignment="1">
      <alignment horizontal="left" vertical="center" wrapText="1" shrinkToFit="1"/>
    </xf>
    <xf numFmtId="0" fontId="0" fillId="3" borderId="30" xfId="0" applyFill="1" applyBorder="1" applyAlignment="1">
      <alignment horizontal="center" vertical="center"/>
    </xf>
    <xf numFmtId="0" fontId="26" fillId="2" borderId="30" xfId="3" applyFont="1" applyFill="1" applyBorder="1" applyAlignment="1">
      <alignment horizontal="center" vertical="center" wrapText="1" shrinkToFit="1"/>
    </xf>
    <xf numFmtId="40" fontId="24" fillId="3" borderId="30" xfId="1" applyNumberFormat="1" applyFont="1" applyFill="1" applyBorder="1" applyAlignment="1">
      <alignment horizontal="center" vertical="center"/>
    </xf>
    <xf numFmtId="2" fontId="15" fillId="3" borderId="30" xfId="0" applyNumberFormat="1" applyFont="1" applyFill="1" applyBorder="1" applyAlignment="1">
      <alignment horizontal="center" vertical="center"/>
    </xf>
    <xf numFmtId="0" fontId="26" fillId="2" borderId="24" xfId="3" applyFont="1" applyFill="1" applyBorder="1" applyAlignment="1">
      <alignment horizontal="left" vertical="center" wrapText="1" shrinkToFit="1"/>
    </xf>
    <xf numFmtId="0" fontId="0" fillId="0" borderId="25" xfId="0" applyBorder="1" applyAlignment="1">
      <alignment horizontal="center" vertical="center"/>
    </xf>
    <xf numFmtId="0" fontId="8" fillId="2" borderId="0" xfId="3" applyFont="1" applyFill="1">
      <alignment vertical="center"/>
    </xf>
    <xf numFmtId="0" fontId="2" fillId="2" borderId="0" xfId="3" applyFont="1" applyFill="1">
      <alignment vertical="center"/>
    </xf>
    <xf numFmtId="0" fontId="2" fillId="0" borderId="0" xfId="3" applyFont="1">
      <alignment vertical="center"/>
    </xf>
    <xf numFmtId="0" fontId="20" fillId="2" borderId="0" xfId="3" applyFont="1" applyFill="1" applyAlignment="1">
      <alignment vertical="center" textRotation="180"/>
    </xf>
    <xf numFmtId="0" fontId="21" fillId="2" borderId="0" xfId="3" applyFont="1" applyFill="1">
      <alignment vertical="center"/>
    </xf>
    <xf numFmtId="0" fontId="14" fillId="2" borderId="0" xfId="3" applyFont="1" applyFill="1" applyAlignment="1">
      <alignment horizontal="center" vertical="center"/>
    </xf>
    <xf numFmtId="0" fontId="21" fillId="2" borderId="0" xfId="3" applyFont="1" applyFill="1" applyAlignment="1">
      <alignment vertical="center" wrapText="1"/>
    </xf>
    <xf numFmtId="183" fontId="22" fillId="5" borderId="61" xfId="3" applyNumberFormat="1" applyFont="1" applyFill="1" applyBorder="1">
      <alignment vertical="center"/>
    </xf>
    <xf numFmtId="182" fontId="21" fillId="2" borderId="60" xfId="3" applyNumberFormat="1" applyFont="1" applyFill="1" applyBorder="1">
      <alignment vertical="center"/>
    </xf>
    <xf numFmtId="0" fontId="21" fillId="2" borderId="19" xfId="3" applyFont="1" applyFill="1" applyBorder="1">
      <alignment vertical="center"/>
    </xf>
    <xf numFmtId="183" fontId="22" fillId="3" borderId="19" xfId="4" applyNumberFormat="1" applyFont="1" applyFill="1" applyBorder="1" applyAlignment="1">
      <alignment vertical="center"/>
    </xf>
    <xf numFmtId="182" fontId="21" fillId="2" borderId="0" xfId="3" applyNumberFormat="1" applyFont="1" applyFill="1" applyAlignment="1">
      <alignment vertical="center" shrinkToFit="1"/>
    </xf>
    <xf numFmtId="182" fontId="21" fillId="2" borderId="0" xfId="3" applyNumberFormat="1" applyFont="1" applyFill="1">
      <alignment vertical="center"/>
    </xf>
    <xf numFmtId="0" fontId="21" fillId="2" borderId="0" xfId="3" applyFont="1" applyFill="1" applyAlignment="1">
      <alignment vertical="center" textRotation="255" wrapText="1"/>
    </xf>
    <xf numFmtId="183" fontId="22" fillId="5" borderId="62" xfId="3" applyNumberFormat="1" applyFont="1" applyFill="1" applyBorder="1">
      <alignment vertical="center"/>
    </xf>
    <xf numFmtId="182" fontId="21" fillId="2" borderId="52" xfId="3" applyNumberFormat="1" applyFont="1" applyFill="1" applyBorder="1">
      <alignment vertical="center"/>
    </xf>
    <xf numFmtId="0" fontId="21" fillId="2" borderId="30" xfId="3" applyFont="1" applyFill="1" applyBorder="1">
      <alignment vertical="center"/>
    </xf>
    <xf numFmtId="183" fontId="22" fillId="3" borderId="30" xfId="4" applyNumberFormat="1" applyFont="1" applyFill="1" applyBorder="1" applyAlignment="1">
      <alignment vertical="center"/>
    </xf>
    <xf numFmtId="0" fontId="21" fillId="3" borderId="30" xfId="3" applyFont="1" applyFill="1" applyBorder="1">
      <alignment vertical="center"/>
    </xf>
    <xf numFmtId="183" fontId="22" fillId="5" borderId="40" xfId="4" applyNumberFormat="1" applyFont="1" applyFill="1" applyBorder="1" applyAlignment="1">
      <alignment vertical="center"/>
    </xf>
    <xf numFmtId="182" fontId="21" fillId="2" borderId="63" xfId="3" applyNumberFormat="1" applyFont="1" applyFill="1" applyBorder="1">
      <alignment vertical="center"/>
    </xf>
    <xf numFmtId="182" fontId="21" fillId="2" borderId="30" xfId="3" applyNumberFormat="1" applyFont="1" applyFill="1" applyBorder="1">
      <alignment vertical="center"/>
    </xf>
    <xf numFmtId="0" fontId="21" fillId="0" borderId="30" xfId="3" applyFont="1" applyBorder="1">
      <alignment vertical="center"/>
    </xf>
    <xf numFmtId="0" fontId="21" fillId="2" borderId="0" xfId="3" applyFont="1" applyFill="1" applyAlignment="1">
      <alignment horizontal="center" vertical="center" shrinkToFit="1"/>
    </xf>
    <xf numFmtId="0" fontId="21" fillId="2" borderId="64" xfId="3" applyFont="1" applyFill="1" applyBorder="1" applyAlignment="1">
      <alignment horizontal="center" vertical="center" textRotation="255" wrapText="1"/>
    </xf>
    <xf numFmtId="0" fontId="21" fillId="2" borderId="64" xfId="3" applyFont="1" applyFill="1" applyBorder="1" applyAlignment="1">
      <alignment vertical="center" wrapText="1"/>
    </xf>
    <xf numFmtId="0" fontId="21" fillId="2" borderId="64" xfId="3" applyFont="1" applyFill="1" applyBorder="1" applyAlignment="1">
      <alignment horizontal="center" vertical="center" wrapText="1"/>
    </xf>
    <xf numFmtId="184" fontId="21" fillId="2" borderId="64" xfId="3" applyNumberFormat="1" applyFont="1" applyFill="1" applyBorder="1" applyAlignment="1">
      <alignment horizontal="right" vertical="center"/>
    </xf>
    <xf numFmtId="0" fontId="21" fillId="2" borderId="64" xfId="4" applyFont="1" applyFill="1" applyBorder="1" applyAlignment="1">
      <alignment horizontal="center" vertical="center" wrapText="1"/>
    </xf>
    <xf numFmtId="184" fontId="21" fillId="2" borderId="64" xfId="3" applyNumberFormat="1" applyFont="1" applyFill="1" applyBorder="1" applyAlignment="1">
      <alignment horizontal="right" vertical="center" wrapText="1"/>
    </xf>
    <xf numFmtId="182" fontId="21" fillId="2" borderId="64" xfId="3" applyNumberFormat="1" applyFont="1" applyFill="1" applyBorder="1">
      <alignment vertical="center"/>
    </xf>
    <xf numFmtId="0" fontId="2" fillId="2" borderId="64" xfId="3" applyFont="1" applyFill="1" applyBorder="1" applyAlignment="1">
      <alignment horizontal="center" vertical="center"/>
    </xf>
    <xf numFmtId="182" fontId="21" fillId="2" borderId="64" xfId="3" applyNumberFormat="1" applyFont="1" applyFill="1" applyBorder="1" applyAlignment="1">
      <alignment horizontal="center" vertical="center"/>
    </xf>
    <xf numFmtId="0" fontId="2" fillId="2" borderId="64" xfId="3" applyFont="1" applyFill="1" applyBorder="1">
      <alignment vertical="center"/>
    </xf>
    <xf numFmtId="183" fontId="21" fillId="2" borderId="64" xfId="4" applyNumberFormat="1" applyFont="1" applyFill="1" applyBorder="1" applyAlignment="1">
      <alignment vertical="center"/>
    </xf>
    <xf numFmtId="0" fontId="32" fillId="6" borderId="67" xfId="3" applyFont="1" applyFill="1" applyBorder="1" applyAlignment="1">
      <alignment horizontal="center" vertical="center"/>
    </xf>
    <xf numFmtId="0" fontId="32" fillId="6" borderId="68" xfId="3" applyFont="1" applyFill="1" applyBorder="1" applyAlignment="1">
      <alignment horizontal="center" vertical="center"/>
    </xf>
    <xf numFmtId="0" fontId="21" fillId="5" borderId="69" xfId="3" applyFont="1" applyFill="1" applyBorder="1" applyAlignment="1">
      <alignment horizontal="center" vertical="center"/>
    </xf>
    <xf numFmtId="179" fontId="22" fillId="3" borderId="71" xfId="3" applyNumberFormat="1" applyFont="1" applyFill="1" applyBorder="1">
      <alignment vertical="center"/>
    </xf>
    <xf numFmtId="179" fontId="22" fillId="0" borderId="38" xfId="3" applyNumberFormat="1" applyFont="1" applyBorder="1">
      <alignment vertical="center"/>
    </xf>
    <xf numFmtId="179" fontId="22" fillId="0" borderId="39" xfId="3" applyNumberFormat="1" applyFont="1" applyBorder="1">
      <alignment vertical="center"/>
    </xf>
    <xf numFmtId="179" fontId="22" fillId="0" borderId="71" xfId="3" applyNumberFormat="1" applyFont="1" applyBorder="1">
      <alignment vertical="center"/>
    </xf>
    <xf numFmtId="179" fontId="22" fillId="2" borderId="75" xfId="3" applyNumberFormat="1" applyFont="1" applyFill="1" applyBorder="1">
      <alignment vertical="center"/>
    </xf>
    <xf numFmtId="179" fontId="22" fillId="2" borderId="76" xfId="3" applyNumberFormat="1" applyFont="1" applyFill="1" applyBorder="1">
      <alignment vertical="center"/>
    </xf>
    <xf numFmtId="179" fontId="22" fillId="2" borderId="77" xfId="3" applyNumberFormat="1" applyFont="1" applyFill="1" applyBorder="1">
      <alignment vertical="center"/>
    </xf>
    <xf numFmtId="179" fontId="22" fillId="3" borderId="38" xfId="5" applyNumberFormat="1" applyFont="1" applyFill="1" applyBorder="1" applyAlignment="1">
      <alignment vertical="center"/>
    </xf>
    <xf numFmtId="179" fontId="22" fillId="3" borderId="39" xfId="5" applyNumberFormat="1" applyFont="1" applyFill="1" applyBorder="1" applyAlignment="1">
      <alignment vertical="center"/>
    </xf>
    <xf numFmtId="179" fontId="22" fillId="3" borderId="17" xfId="5" applyNumberFormat="1" applyFont="1" applyFill="1" applyBorder="1" applyAlignment="1">
      <alignment vertical="center"/>
    </xf>
    <xf numFmtId="38" fontId="21" fillId="2" borderId="0" xfId="5" applyFont="1" applyFill="1" applyBorder="1" applyAlignment="1">
      <alignment vertical="center"/>
    </xf>
    <xf numFmtId="179" fontId="22" fillId="0" borderId="38" xfId="3" applyNumberFormat="1" applyFont="1" applyBorder="1" applyAlignment="1">
      <alignment horizontal="right" vertical="center"/>
    </xf>
    <xf numFmtId="179" fontId="22" fillId="0" borderId="39" xfId="3" applyNumberFormat="1" applyFont="1" applyBorder="1" applyAlignment="1">
      <alignment horizontal="right" vertical="center"/>
    </xf>
    <xf numFmtId="179" fontId="22" fillId="0" borderId="17" xfId="3" applyNumberFormat="1" applyFont="1" applyBorder="1" applyAlignment="1">
      <alignment horizontal="right" vertical="center"/>
    </xf>
    <xf numFmtId="179" fontId="29" fillId="0" borderId="38" xfId="3" applyNumberFormat="1" applyFont="1" applyBorder="1" applyAlignment="1">
      <alignment horizontal="right" vertical="center" wrapText="1"/>
    </xf>
    <xf numFmtId="179" fontId="29" fillId="0" borderId="39" xfId="3" applyNumberFormat="1" applyFont="1" applyBorder="1" applyAlignment="1">
      <alignment horizontal="right" vertical="center" wrapText="1"/>
    </xf>
    <xf numFmtId="179" fontId="22" fillId="0" borderId="39" xfId="3" applyNumberFormat="1" applyFont="1" applyBorder="1" applyAlignment="1">
      <alignment horizontal="right" vertical="center" wrapText="1"/>
    </xf>
    <xf numFmtId="179" fontId="22" fillId="0" borderId="17" xfId="3" applyNumberFormat="1" applyFont="1" applyBorder="1" applyAlignment="1">
      <alignment horizontal="right" vertical="center" wrapText="1"/>
    </xf>
    <xf numFmtId="179" fontId="22" fillId="0" borderId="71" xfId="3" applyNumberFormat="1" applyFont="1" applyBorder="1" applyAlignment="1">
      <alignment horizontal="right" vertical="center"/>
    </xf>
    <xf numFmtId="177" fontId="22" fillId="0" borderId="79" xfId="3" applyNumberFormat="1" applyFont="1" applyBorder="1" applyAlignment="1">
      <alignment horizontal="right" vertical="center"/>
    </xf>
    <xf numFmtId="177" fontId="22" fillId="0" borderId="80" xfId="3" applyNumberFormat="1" applyFont="1" applyBorder="1" applyAlignment="1">
      <alignment horizontal="right" vertical="center"/>
    </xf>
    <xf numFmtId="177" fontId="22" fillId="0" borderId="81" xfId="3" applyNumberFormat="1" applyFont="1" applyBorder="1" applyAlignment="1">
      <alignment horizontal="right" vertical="center"/>
    </xf>
    <xf numFmtId="0" fontId="21" fillId="5" borderId="84" xfId="3" applyFont="1" applyFill="1" applyBorder="1">
      <alignment vertical="center"/>
    </xf>
    <xf numFmtId="0" fontId="21" fillId="2" borderId="0" xfId="3" applyFont="1" applyFill="1" applyAlignment="1">
      <alignment horizontal="center" vertical="center"/>
    </xf>
    <xf numFmtId="0" fontId="26" fillId="5" borderId="20" xfId="3" applyFont="1" applyFill="1" applyBorder="1" applyAlignment="1">
      <alignment horizontal="center" vertical="center"/>
    </xf>
    <xf numFmtId="180" fontId="38" fillId="2" borderId="0" xfId="3" applyNumberFormat="1" applyFont="1" applyFill="1">
      <alignment vertical="center"/>
    </xf>
    <xf numFmtId="0" fontId="26" fillId="5" borderId="26" xfId="3" applyFont="1" applyFill="1" applyBorder="1" applyAlignment="1">
      <alignment horizontal="center" vertical="center"/>
    </xf>
    <xf numFmtId="0" fontId="21" fillId="2" borderId="0" xfId="3" applyFont="1" applyFill="1" applyAlignment="1">
      <alignment horizontal="left" vertical="center"/>
    </xf>
    <xf numFmtId="0" fontId="22" fillId="3" borderId="53" xfId="3" applyFont="1" applyFill="1" applyBorder="1" applyAlignment="1">
      <alignment horizontal="center" vertical="center" wrapText="1"/>
    </xf>
    <xf numFmtId="0" fontId="22" fillId="3" borderId="22" xfId="3" applyFont="1" applyFill="1" applyBorder="1" applyAlignment="1">
      <alignment horizontal="center" vertical="center" wrapText="1"/>
    </xf>
    <xf numFmtId="0" fontId="22" fillId="3" borderId="54" xfId="3" applyFont="1" applyFill="1" applyBorder="1" applyAlignment="1">
      <alignment horizontal="center" vertical="center" wrapText="1"/>
    </xf>
    <xf numFmtId="0" fontId="21" fillId="2" borderId="0" xfId="3" applyFont="1" applyFill="1" applyAlignment="1">
      <alignment horizontal="center" vertical="center" wrapText="1"/>
    </xf>
    <xf numFmtId="0" fontId="21" fillId="2" borderId="33" xfId="3" applyFont="1" applyFill="1" applyBorder="1">
      <alignment vertical="center"/>
    </xf>
    <xf numFmtId="178" fontId="15" fillId="0" borderId="0" xfId="0" applyNumberFormat="1" applyFont="1" applyAlignment="1">
      <alignment horizontal="center"/>
    </xf>
    <xf numFmtId="0" fontId="0" fillId="0" borderId="86" xfId="0" applyBorder="1" applyAlignment="1">
      <alignment horizontal="center"/>
    </xf>
    <xf numFmtId="0" fontId="0" fillId="0" borderId="89" xfId="0" applyBorder="1" applyAlignment="1">
      <alignment horizontal="center"/>
    </xf>
    <xf numFmtId="0" fontId="21" fillId="5" borderId="90" xfId="3" applyFont="1" applyFill="1" applyBorder="1" applyAlignment="1">
      <alignment horizontal="center" vertical="center"/>
    </xf>
    <xf numFmtId="0" fontId="21" fillId="5" borderId="91" xfId="3" applyFont="1" applyFill="1" applyBorder="1" applyAlignment="1">
      <alignment horizontal="center" vertical="center"/>
    </xf>
    <xf numFmtId="0" fontId="21" fillId="5" borderId="92" xfId="3" applyFont="1" applyFill="1" applyBorder="1" applyAlignment="1">
      <alignment horizontal="center" vertical="center"/>
    </xf>
    <xf numFmtId="186" fontId="26" fillId="2" borderId="28" xfId="3" applyNumberFormat="1" applyFont="1" applyFill="1" applyBorder="1" applyAlignment="1">
      <alignment horizontal="center" vertical="center" wrapText="1" shrinkToFit="1"/>
    </xf>
    <xf numFmtId="0" fontId="26" fillId="2" borderId="82" xfId="3" applyFont="1" applyFill="1" applyBorder="1" applyAlignment="1">
      <alignment horizontal="left" vertical="center" wrapText="1" shrinkToFit="1"/>
    </xf>
    <xf numFmtId="0" fontId="0" fillId="0" borderId="82" xfId="0" applyBorder="1" applyAlignment="1">
      <alignment vertical="center"/>
    </xf>
    <xf numFmtId="0" fontId="0" fillId="0" borderId="45" xfId="0" applyBorder="1" applyAlignment="1">
      <alignment vertical="center"/>
    </xf>
    <xf numFmtId="0" fontId="24" fillId="0" borderId="25" xfId="0" applyFont="1" applyBorder="1" applyAlignment="1">
      <alignment horizontal="center" vertical="center" wrapText="1"/>
    </xf>
    <xf numFmtId="182" fontId="21" fillId="2" borderId="0" xfId="3" applyNumberFormat="1" applyFont="1" applyFill="1" applyAlignment="1">
      <alignment vertical="center" wrapText="1"/>
    </xf>
    <xf numFmtId="183" fontId="21" fillId="2" borderId="0" xfId="3" applyNumberFormat="1" applyFont="1" applyFill="1">
      <alignment vertical="center"/>
    </xf>
    <xf numFmtId="183" fontId="21" fillId="2" borderId="0" xfId="4" applyNumberFormat="1" applyFont="1" applyFill="1" applyAlignment="1">
      <alignment vertical="center"/>
    </xf>
    <xf numFmtId="0" fontId="26" fillId="2" borderId="0" xfId="3" applyFont="1" applyFill="1" applyAlignment="1">
      <alignment horizontal="center" vertical="center"/>
    </xf>
    <xf numFmtId="187" fontId="21" fillId="2" borderId="0" xfId="3" applyNumberFormat="1" applyFont="1" applyFill="1" applyAlignment="1">
      <alignment horizontal="left" vertical="center"/>
    </xf>
    <xf numFmtId="0" fontId="21" fillId="2" borderId="0" xfId="3" applyFont="1" applyFill="1" applyAlignment="1">
      <alignment horizontal="right" vertical="center"/>
    </xf>
    <xf numFmtId="0" fontId="2" fillId="0" borderId="72" xfId="3" applyFont="1" applyBorder="1">
      <alignment vertical="center"/>
    </xf>
    <xf numFmtId="187" fontId="40" fillId="3" borderId="38" xfId="5" applyNumberFormat="1" applyFont="1" applyFill="1" applyBorder="1" applyAlignment="1">
      <alignment horizontal="right" vertical="center"/>
    </xf>
    <xf numFmtId="187" fontId="40" fillId="3" borderId="39" xfId="5" applyNumberFormat="1" applyFont="1" applyFill="1" applyBorder="1" applyAlignment="1">
      <alignment horizontal="right" vertical="center"/>
    </xf>
    <xf numFmtId="187" fontId="40" fillId="3" borderId="17" xfId="5" applyNumberFormat="1" applyFont="1" applyFill="1" applyBorder="1" applyAlignment="1">
      <alignment horizontal="right" vertical="center"/>
    </xf>
    <xf numFmtId="187" fontId="23" fillId="0" borderId="38" xfId="3" applyNumberFormat="1" applyFont="1" applyBorder="1" applyAlignment="1">
      <alignment horizontal="right" vertical="center"/>
    </xf>
    <xf numFmtId="187" fontId="23" fillId="0" borderId="39" xfId="3" applyNumberFormat="1" applyFont="1" applyBorder="1" applyAlignment="1">
      <alignment horizontal="right" vertical="center"/>
    </xf>
    <xf numFmtId="187" fontId="23" fillId="0" borderId="71" xfId="3" applyNumberFormat="1" applyFont="1" applyBorder="1" applyAlignment="1">
      <alignment horizontal="right" vertical="center"/>
    </xf>
    <xf numFmtId="0" fontId="21" fillId="2" borderId="0" xfId="3" applyFont="1" applyFill="1" applyAlignment="1">
      <alignment horizontal="left" vertical="center" wrapText="1"/>
    </xf>
    <xf numFmtId="0" fontId="32" fillId="2" borderId="0" xfId="3" applyFont="1" applyFill="1" applyAlignment="1">
      <alignment horizontal="center" vertical="center" wrapText="1"/>
    </xf>
    <xf numFmtId="187" fontId="21" fillId="2" borderId="0" xfId="3" applyNumberFormat="1" applyFont="1" applyFill="1" applyAlignment="1">
      <alignment horizontal="right" vertical="center" wrapText="1"/>
    </xf>
    <xf numFmtId="187" fontId="21" fillId="2" borderId="0" xfId="3" applyNumberFormat="1" applyFont="1" applyFill="1" applyAlignment="1">
      <alignment horizontal="right" vertical="center"/>
    </xf>
    <xf numFmtId="0" fontId="21" fillId="2" borderId="0" xfId="3" applyFont="1" applyFill="1" applyAlignment="1">
      <alignment horizontal="center" vertical="center" textRotation="255" wrapText="1"/>
    </xf>
    <xf numFmtId="187" fontId="23" fillId="3" borderId="38" xfId="5" applyNumberFormat="1" applyFont="1" applyFill="1" applyBorder="1" applyAlignment="1">
      <alignment horizontal="right" vertical="center"/>
    </xf>
    <xf numFmtId="187" fontId="23" fillId="3" borderId="39" xfId="5" applyNumberFormat="1" applyFont="1" applyFill="1" applyBorder="1" applyAlignment="1">
      <alignment horizontal="right" vertical="center"/>
    </xf>
    <xf numFmtId="187" fontId="23" fillId="3" borderId="17" xfId="5" applyNumberFormat="1" applyFont="1" applyFill="1" applyBorder="1" applyAlignment="1">
      <alignment horizontal="right" vertical="center"/>
    </xf>
    <xf numFmtId="0" fontId="21" fillId="2" borderId="0" xfId="3" applyFont="1" applyFill="1" applyAlignment="1">
      <alignment horizontal="right" vertical="center" wrapText="1"/>
    </xf>
    <xf numFmtId="189" fontId="23" fillId="3" borderId="38" xfId="5" applyNumberFormat="1" applyFont="1" applyFill="1" applyBorder="1" applyAlignment="1">
      <alignment vertical="center"/>
    </xf>
    <xf numFmtId="189" fontId="23" fillId="3" borderId="39" xfId="5" applyNumberFormat="1" applyFont="1" applyFill="1" applyBorder="1" applyAlignment="1">
      <alignment vertical="center"/>
    </xf>
    <xf numFmtId="189" fontId="23" fillId="3" borderId="17" xfId="5" applyNumberFormat="1" applyFont="1" applyFill="1" applyBorder="1" applyAlignment="1">
      <alignment vertical="center"/>
    </xf>
    <xf numFmtId="188" fontId="23" fillId="0" borderId="38" xfId="3" applyNumberFormat="1" applyFont="1" applyBorder="1">
      <alignment vertical="center"/>
    </xf>
    <xf numFmtId="188" fontId="23" fillId="0" borderId="39" xfId="3" applyNumberFormat="1" applyFont="1" applyBorder="1">
      <alignment vertical="center"/>
    </xf>
    <xf numFmtId="188" fontId="23" fillId="0" borderId="71" xfId="3" applyNumberFormat="1" applyFont="1" applyBorder="1">
      <alignment vertical="center"/>
    </xf>
    <xf numFmtId="188" fontId="21" fillId="2" borderId="0" xfId="3" applyNumberFormat="1" applyFont="1" applyFill="1" applyAlignment="1">
      <alignment horizontal="right" vertical="center" wrapText="1"/>
    </xf>
    <xf numFmtId="188" fontId="21" fillId="2" borderId="0" xfId="3" applyNumberFormat="1" applyFont="1" applyFill="1">
      <alignment vertical="center"/>
    </xf>
    <xf numFmtId="181" fontId="42" fillId="3" borderId="30" xfId="0" applyNumberFormat="1" applyFont="1" applyFill="1" applyBorder="1" applyAlignment="1">
      <alignment horizontal="center" vertical="center"/>
    </xf>
    <xf numFmtId="181" fontId="42" fillId="3" borderId="40" xfId="0" applyNumberFormat="1" applyFont="1" applyFill="1" applyBorder="1" applyAlignment="1">
      <alignment horizontal="center" vertical="center"/>
    </xf>
    <xf numFmtId="189" fontId="43" fillId="3" borderId="30" xfId="1" applyNumberFormat="1" applyFont="1" applyFill="1" applyBorder="1" applyAlignment="1">
      <alignment horizontal="center" vertical="center"/>
    </xf>
    <xf numFmtId="0" fontId="21" fillId="2" borderId="33" xfId="3" applyFont="1" applyFill="1" applyBorder="1" applyAlignment="1">
      <alignment horizontal="right" vertical="center"/>
    </xf>
    <xf numFmtId="0" fontId="0" fillId="7" borderId="0" xfId="0" applyFill="1"/>
    <xf numFmtId="4" fontId="42" fillId="3" borderId="27" xfId="0" applyNumberFormat="1" applyFont="1" applyFill="1" applyBorder="1"/>
    <xf numFmtId="0" fontId="42" fillId="3" borderId="30" xfId="0" applyFont="1" applyFill="1" applyBorder="1"/>
    <xf numFmtId="0" fontId="25" fillId="3" borderId="19" xfId="0" applyFont="1" applyFill="1" applyBorder="1"/>
    <xf numFmtId="0" fontId="25" fillId="3" borderId="25" xfId="0" applyFont="1" applyFill="1" applyBorder="1"/>
    <xf numFmtId="0" fontId="25" fillId="7" borderId="30" xfId="0" applyFont="1" applyFill="1" applyBorder="1" applyAlignment="1">
      <alignment horizontal="center" vertical="center"/>
    </xf>
    <xf numFmtId="40" fontId="27" fillId="7" borderId="30" xfId="1" applyNumberFormat="1" applyFont="1" applyFill="1" applyBorder="1" applyAlignment="1">
      <alignment horizontal="center" vertical="center"/>
    </xf>
    <xf numFmtId="189" fontId="27" fillId="7" borderId="32" xfId="1" applyNumberFormat="1" applyFont="1" applyFill="1" applyBorder="1" applyAlignment="1">
      <alignment horizontal="center" vertical="center"/>
    </xf>
    <xf numFmtId="0" fontId="0" fillId="2" borderId="30" xfId="0" applyFill="1" applyBorder="1"/>
    <xf numFmtId="0" fontId="0" fillId="2" borderId="40" xfId="0" applyFill="1" applyBorder="1"/>
    <xf numFmtId="0" fontId="48" fillId="3" borderId="19" xfId="0" applyFont="1" applyFill="1" applyBorder="1"/>
    <xf numFmtId="0" fontId="48" fillId="3" borderId="25" xfId="0" applyFont="1" applyFill="1" applyBorder="1"/>
    <xf numFmtId="40" fontId="27" fillId="7" borderId="25" xfId="1" applyNumberFormat="1" applyFont="1" applyFill="1" applyBorder="1" applyAlignment="1">
      <alignment horizontal="center" vertical="center"/>
    </xf>
    <xf numFmtId="49" fontId="0" fillId="0" borderId="0" xfId="0" applyNumberFormat="1" applyAlignment="1">
      <alignment horizontal="left" vertical="top"/>
    </xf>
    <xf numFmtId="49" fontId="0" fillId="0" borderId="0" xfId="0" applyNumberFormat="1"/>
    <xf numFmtId="49" fontId="50" fillId="0" borderId="0" xfId="0" applyNumberFormat="1" applyFont="1" applyAlignment="1">
      <alignment horizontal="left" vertical="top"/>
    </xf>
    <xf numFmtId="0" fontId="50" fillId="0" borderId="0" xfId="0" applyFont="1"/>
    <xf numFmtId="49" fontId="50" fillId="0" borderId="0" xfId="0" applyNumberFormat="1" applyFont="1"/>
    <xf numFmtId="0" fontId="50" fillId="0" borderId="0" xfId="0" applyFont="1" applyAlignment="1">
      <alignment horizontal="right"/>
    </xf>
    <xf numFmtId="0" fontId="50" fillId="8" borderId="0" xfId="0" applyFont="1" applyFill="1"/>
    <xf numFmtId="190" fontId="0" fillId="7" borderId="25" xfId="0" applyNumberFormat="1" applyFill="1" applyBorder="1"/>
    <xf numFmtId="2" fontId="0" fillId="0" borderId="0" xfId="0" applyNumberFormat="1"/>
    <xf numFmtId="0" fontId="26" fillId="2" borderId="93" xfId="3" applyFont="1" applyFill="1" applyBorder="1" applyAlignment="1">
      <alignment horizontal="left" vertical="center" wrapText="1" shrinkToFit="1"/>
    </xf>
    <xf numFmtId="0" fontId="26" fillId="2" borderId="86" xfId="3" applyFont="1" applyFill="1" applyBorder="1" applyAlignment="1">
      <alignment horizontal="center" vertical="center" wrapText="1" shrinkToFit="1"/>
    </xf>
    <xf numFmtId="0" fontId="26" fillId="2" borderId="28" xfId="3" applyFont="1" applyFill="1" applyBorder="1" applyAlignment="1">
      <alignment horizontal="center" vertical="center" wrapText="1" shrinkToFit="1"/>
    </xf>
    <xf numFmtId="0" fontId="0" fillId="0" borderId="55" xfId="0" applyBorder="1" applyAlignment="1">
      <alignment horizontal="center" vertical="center"/>
    </xf>
    <xf numFmtId="0" fontId="0" fillId="0" borderId="28" xfId="0" applyBorder="1" applyAlignment="1">
      <alignment horizontal="center" vertical="center"/>
    </xf>
    <xf numFmtId="181" fontId="42" fillId="3" borderId="25" xfId="0" applyNumberFormat="1" applyFont="1" applyFill="1" applyBorder="1" applyAlignment="1">
      <alignment horizontal="center" vertical="center"/>
    </xf>
    <xf numFmtId="181" fontId="42" fillId="3" borderId="53" xfId="0" applyNumberFormat="1" applyFont="1" applyFill="1" applyBorder="1" applyAlignment="1">
      <alignment horizontal="center" vertical="center"/>
    </xf>
    <xf numFmtId="0" fontId="26" fillId="2" borderId="18" xfId="3" applyFont="1" applyFill="1" applyBorder="1" applyAlignment="1">
      <alignment horizontal="left" vertical="center" wrapText="1" shrinkToFit="1"/>
    </xf>
    <xf numFmtId="0" fontId="0" fillId="0" borderId="19" xfId="0" applyBorder="1" applyAlignment="1">
      <alignment horizontal="center" vertical="center"/>
    </xf>
    <xf numFmtId="0" fontId="0" fillId="3" borderId="19" xfId="0" applyFill="1" applyBorder="1" applyAlignment="1">
      <alignment horizontal="center" vertical="center"/>
    </xf>
    <xf numFmtId="0" fontId="26" fillId="2" borderId="95" xfId="3" applyFont="1" applyFill="1" applyBorder="1" applyAlignment="1">
      <alignment horizontal="left" vertical="center" wrapText="1" shrinkToFit="1"/>
    </xf>
    <xf numFmtId="0" fontId="0" fillId="0" borderId="96" xfId="0" applyBorder="1" applyAlignment="1">
      <alignment horizontal="center" vertical="center"/>
    </xf>
    <xf numFmtId="0" fontId="0" fillId="3" borderId="96" xfId="0" applyFill="1" applyBorder="1" applyAlignment="1">
      <alignment horizontal="center" vertical="center"/>
    </xf>
    <xf numFmtId="2" fontId="15" fillId="7" borderId="30" xfId="0" applyNumberFormat="1" applyFont="1" applyFill="1" applyBorder="1" applyAlignment="1">
      <alignment horizontal="center" vertical="center"/>
    </xf>
    <xf numFmtId="2" fontId="15" fillId="7" borderId="25" xfId="0" applyNumberFormat="1" applyFont="1" applyFill="1" applyBorder="1" applyAlignment="1">
      <alignment horizontal="center" vertical="center"/>
    </xf>
    <xf numFmtId="0" fontId="0" fillId="0" borderId="98" xfId="0" applyBorder="1" applyAlignment="1">
      <alignment horizontal="center" vertical="center"/>
    </xf>
    <xf numFmtId="0" fontId="0" fillId="3" borderId="55" xfId="0" applyFill="1" applyBorder="1" applyAlignment="1">
      <alignment horizontal="center" vertical="center"/>
    </xf>
    <xf numFmtId="2" fontId="15" fillId="7" borderId="19" xfId="0" applyNumberFormat="1" applyFont="1" applyFill="1" applyBorder="1" applyAlignment="1">
      <alignment horizontal="center" vertical="center"/>
    </xf>
    <xf numFmtId="2" fontId="24" fillId="3" borderId="30" xfId="0" applyNumberFormat="1" applyFont="1" applyFill="1" applyBorder="1" applyAlignment="1">
      <alignment horizontal="center" vertical="center"/>
    </xf>
    <xf numFmtId="181" fontId="51" fillId="7" borderId="32" xfId="0" applyNumberFormat="1" applyFont="1" applyFill="1" applyBorder="1" applyAlignment="1">
      <alignment horizontal="center" vertical="center"/>
    </xf>
    <xf numFmtId="181" fontId="51" fillId="7" borderId="97" xfId="0" applyNumberFormat="1" applyFont="1" applyFill="1" applyBorder="1" applyAlignment="1">
      <alignment horizontal="center" vertical="center"/>
    </xf>
    <xf numFmtId="181" fontId="51" fillId="7" borderId="20" xfId="0" applyNumberFormat="1" applyFont="1" applyFill="1" applyBorder="1" applyAlignment="1">
      <alignment horizontal="center" vertical="center"/>
    </xf>
    <xf numFmtId="181" fontId="51" fillId="7" borderId="94" xfId="0" applyNumberFormat="1" applyFont="1" applyFill="1" applyBorder="1" applyAlignment="1">
      <alignment horizontal="center" vertical="center"/>
    </xf>
    <xf numFmtId="189" fontId="27" fillId="7" borderId="26" xfId="1" applyNumberFormat="1" applyFont="1" applyFill="1" applyBorder="1" applyAlignment="1">
      <alignment horizontal="center" vertical="center"/>
    </xf>
    <xf numFmtId="181" fontId="51" fillId="7" borderId="26" xfId="0" applyNumberFormat="1" applyFont="1" applyFill="1" applyBorder="1" applyAlignment="1">
      <alignment horizontal="center" vertical="center"/>
    </xf>
    <xf numFmtId="181" fontId="25" fillId="7" borderId="32" xfId="0" applyNumberFormat="1" applyFont="1" applyFill="1" applyBorder="1" applyAlignment="1">
      <alignment horizontal="center" vertical="center"/>
    </xf>
    <xf numFmtId="181" fontId="25" fillId="7" borderId="26" xfId="0" applyNumberFormat="1" applyFont="1" applyFill="1" applyBorder="1" applyAlignment="1">
      <alignment horizontal="center" vertical="center"/>
    </xf>
    <xf numFmtId="189" fontId="51" fillId="7" borderId="32" xfId="1" applyNumberFormat="1" applyFont="1" applyFill="1" applyBorder="1" applyAlignment="1">
      <alignment horizontal="center" vertical="center"/>
    </xf>
    <xf numFmtId="2" fontId="17" fillId="0" borderId="0" xfId="0" applyNumberFormat="1" applyFont="1"/>
    <xf numFmtId="0" fontId="17" fillId="0" borderId="0" xfId="0" applyFont="1"/>
    <xf numFmtId="186" fontId="21" fillId="2" borderId="28" xfId="3" applyNumberFormat="1" applyFont="1" applyFill="1" applyBorder="1" applyAlignment="1">
      <alignment horizontal="center" vertical="center" wrapText="1" shrinkToFit="1"/>
    </xf>
    <xf numFmtId="0" fontId="0" fillId="0" borderId="41" xfId="0" applyBorder="1" applyAlignment="1">
      <alignment horizontal="center" vertical="center"/>
    </xf>
    <xf numFmtId="179" fontId="41" fillId="3" borderId="103" xfId="3" applyNumberFormat="1" applyFont="1" applyFill="1" applyBorder="1">
      <alignment vertical="center"/>
    </xf>
    <xf numFmtId="179" fontId="41" fillId="3" borderId="104" xfId="3" applyNumberFormat="1" applyFont="1" applyFill="1" applyBorder="1">
      <alignment vertical="center"/>
    </xf>
    <xf numFmtId="179" fontId="41" fillId="3" borderId="105" xfId="3" applyNumberFormat="1" applyFont="1" applyFill="1" applyBorder="1">
      <alignment vertical="center"/>
    </xf>
    <xf numFmtId="38" fontId="23" fillId="0" borderId="99" xfId="1" applyFont="1" applyFill="1" applyBorder="1" applyAlignment="1">
      <alignment horizontal="center" vertical="center"/>
    </xf>
    <xf numFmtId="0" fontId="0" fillId="0" borderId="106" xfId="0" applyBorder="1" applyAlignment="1">
      <alignment horizontal="center"/>
    </xf>
    <xf numFmtId="0" fontId="0" fillId="0" borderId="66" xfId="0" applyBorder="1" applyAlignment="1">
      <alignment horizontal="center"/>
    </xf>
    <xf numFmtId="0" fontId="21" fillId="5" borderId="107" xfId="3" applyFont="1" applyFill="1" applyBorder="1" applyAlignment="1">
      <alignment horizontal="center" vertical="center"/>
    </xf>
    <xf numFmtId="187" fontId="21" fillId="5" borderId="34" xfId="3" applyNumberFormat="1" applyFont="1" applyFill="1" applyBorder="1" applyAlignment="1">
      <alignment horizontal="center" vertical="center"/>
    </xf>
    <xf numFmtId="187" fontId="21" fillId="5" borderId="35" xfId="3" applyNumberFormat="1" applyFont="1" applyFill="1" applyBorder="1" applyAlignment="1">
      <alignment horizontal="center" vertical="center"/>
    </xf>
    <xf numFmtId="187" fontId="21" fillId="5" borderId="69" xfId="3" applyNumberFormat="1" applyFont="1" applyFill="1" applyBorder="1" applyAlignment="1">
      <alignment horizontal="center" vertical="center"/>
    </xf>
    <xf numFmtId="0" fontId="0" fillId="3" borderId="108" xfId="0" applyFill="1" applyBorder="1"/>
    <xf numFmtId="0" fontId="0" fillId="0" borderId="109" xfId="0" applyBorder="1"/>
    <xf numFmtId="0" fontId="0" fillId="0" borderId="110" xfId="0" applyBorder="1"/>
    <xf numFmtId="0" fontId="0" fillId="7" borderId="111" xfId="0" applyFill="1" applyBorder="1"/>
    <xf numFmtId="0" fontId="0" fillId="0" borderId="112" xfId="0" applyBorder="1"/>
    <xf numFmtId="0" fontId="0" fillId="0" borderId="113" xfId="0" applyBorder="1"/>
    <xf numFmtId="0" fontId="0" fillId="4" borderId="114" xfId="0" applyFill="1" applyBorder="1"/>
    <xf numFmtId="0" fontId="0" fillId="0" borderId="115" xfId="0" applyBorder="1"/>
    <xf numFmtId="0" fontId="0" fillId="0" borderId="116" xfId="0" applyBorder="1"/>
    <xf numFmtId="0" fontId="54" fillId="3" borderId="12" xfId="3" applyFont="1" applyFill="1" applyBorder="1" applyAlignment="1">
      <alignment horizontal="center" vertical="center" wrapText="1"/>
    </xf>
    <xf numFmtId="0" fontId="54" fillId="3" borderId="15" xfId="3" applyFont="1" applyFill="1" applyBorder="1" applyAlignment="1">
      <alignment horizontal="center" vertical="center" wrapText="1"/>
    </xf>
    <xf numFmtId="0" fontId="54" fillId="3" borderId="21" xfId="3" applyFont="1" applyFill="1" applyBorder="1" applyAlignment="1">
      <alignment horizontal="center" vertical="center" wrapText="1"/>
    </xf>
    <xf numFmtId="0" fontId="55" fillId="3" borderId="12" xfId="3" applyFont="1" applyFill="1" applyBorder="1" applyAlignment="1">
      <alignment horizontal="center" vertical="center" wrapText="1"/>
    </xf>
    <xf numFmtId="0" fontId="55" fillId="3" borderId="29" xfId="3" applyFont="1" applyFill="1" applyBorder="1" applyAlignment="1">
      <alignment horizontal="center" vertical="center" wrapText="1"/>
    </xf>
    <xf numFmtId="0" fontId="55" fillId="3" borderId="15" xfId="3" applyFont="1" applyFill="1" applyBorder="1" applyAlignment="1">
      <alignment horizontal="center" vertical="center" wrapText="1"/>
    </xf>
    <xf numFmtId="0" fontId="55" fillId="3" borderId="32" xfId="3" applyFont="1" applyFill="1" applyBorder="1" applyAlignment="1">
      <alignment horizontal="center" vertical="center" wrapText="1"/>
    </xf>
    <xf numFmtId="0" fontId="40" fillId="3" borderId="15" xfId="3" applyFont="1" applyFill="1" applyBorder="1" applyAlignment="1">
      <alignment horizontal="center" vertical="center" wrapText="1"/>
    </xf>
    <xf numFmtId="0" fontId="40" fillId="3" borderId="32" xfId="3" applyFont="1" applyFill="1" applyBorder="1" applyAlignment="1">
      <alignment vertical="center" wrapText="1"/>
    </xf>
    <xf numFmtId="0" fontId="40" fillId="3" borderId="21" xfId="3" applyFont="1" applyFill="1" applyBorder="1" applyAlignment="1">
      <alignment horizontal="center" vertical="center" wrapText="1"/>
    </xf>
    <xf numFmtId="0" fontId="40" fillId="3" borderId="26" xfId="3" applyFont="1" applyFill="1" applyBorder="1" applyAlignment="1">
      <alignment vertical="center" wrapText="1"/>
    </xf>
    <xf numFmtId="0" fontId="42" fillId="0" borderId="0" xfId="0" applyFont="1" applyAlignment="1">
      <alignment horizontal="center"/>
    </xf>
    <xf numFmtId="0" fontId="25" fillId="0" borderId="0" xfId="0" applyFont="1"/>
    <xf numFmtId="0" fontId="56" fillId="0" borderId="0" xfId="0" applyFont="1" applyAlignment="1">
      <alignment vertical="center"/>
    </xf>
    <xf numFmtId="0" fontId="17" fillId="0" borderId="117" xfId="0" applyFont="1" applyBorder="1"/>
    <xf numFmtId="178" fontId="15" fillId="0" borderId="118" xfId="0" applyNumberFormat="1" applyFont="1" applyBorder="1" applyAlignment="1">
      <alignment horizontal="center"/>
    </xf>
    <xf numFmtId="0" fontId="17" fillId="0" borderId="119" xfId="0" applyFont="1" applyBorder="1"/>
    <xf numFmtId="0" fontId="0" fillId="0" borderId="120" xfId="0" applyBorder="1" applyAlignment="1">
      <alignment horizontal="center"/>
    </xf>
    <xf numFmtId="0" fontId="17" fillId="0" borderId="121" xfId="0" applyFont="1" applyBorder="1"/>
    <xf numFmtId="0" fontId="0" fillId="0" borderId="122" xfId="0" applyBorder="1"/>
    <xf numFmtId="0" fontId="0" fillId="7" borderId="123" xfId="0" applyFill="1" applyBorder="1"/>
    <xf numFmtId="4" fontId="48" fillId="3" borderId="124" xfId="0" applyNumberFormat="1" applyFont="1" applyFill="1" applyBorder="1"/>
    <xf numFmtId="0" fontId="48" fillId="3" borderId="125" xfId="0" applyFont="1" applyFill="1" applyBorder="1"/>
    <xf numFmtId="0" fontId="0" fillId="0" borderId="109" xfId="0" applyBorder="1" applyAlignment="1">
      <alignment vertical="center"/>
    </xf>
    <xf numFmtId="0" fontId="0" fillId="0" borderId="112" xfId="0" applyBorder="1" applyAlignment="1">
      <alignment vertical="center"/>
    </xf>
    <xf numFmtId="0" fontId="0" fillId="0" borderId="115" xfId="0" applyBorder="1" applyAlignment="1">
      <alignmen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177" fontId="44" fillId="2" borderId="10" xfId="0" applyNumberFormat="1" applyFont="1" applyFill="1" applyBorder="1" applyAlignment="1">
      <alignment horizontal="center" vertical="center" wrapText="1"/>
    </xf>
    <xf numFmtId="177" fontId="44" fillId="2" borderId="11" xfId="0" applyNumberFormat="1"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7" xfId="0" applyFont="1" applyFill="1" applyBorder="1" applyAlignment="1">
      <alignment horizontal="center" vertical="center"/>
    </xf>
    <xf numFmtId="177" fontId="44" fillId="2" borderId="10" xfId="0" applyNumberFormat="1" applyFont="1" applyFill="1" applyBorder="1" applyAlignment="1">
      <alignment horizontal="center" vertical="center"/>
    </xf>
    <xf numFmtId="177" fontId="44" fillId="2" borderId="11"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2" fillId="2" borderId="5" xfId="0" applyFont="1" applyFill="1" applyBorder="1" applyAlignment="1">
      <alignment horizontal="left" vertical="center"/>
    </xf>
    <xf numFmtId="0" fontId="2" fillId="2" borderId="0" xfId="0" applyFont="1" applyFill="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0" xfId="0" applyFont="1" applyFill="1" applyAlignment="1">
      <alignment horizontal="left"/>
    </xf>
    <xf numFmtId="0" fontId="2" fillId="2" borderId="0" xfId="0" applyFont="1" applyFill="1" applyAlignment="1">
      <alignment horizontal="center"/>
    </xf>
    <xf numFmtId="0" fontId="9"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9" fillId="2" borderId="1" xfId="0" applyFont="1" applyFill="1" applyBorder="1" applyAlignment="1">
      <alignment horizontal="center" vertical="center"/>
    </xf>
    <xf numFmtId="0" fontId="10" fillId="2" borderId="0" xfId="0" applyFont="1" applyFill="1" applyAlignment="1">
      <alignment horizontal="center" vertical="center"/>
    </xf>
    <xf numFmtId="0" fontId="4" fillId="2" borderId="1" xfId="0" applyFont="1" applyFill="1" applyBorder="1" applyAlignment="1">
      <alignment horizontal="center" vertical="center"/>
    </xf>
    <xf numFmtId="0" fontId="8" fillId="2" borderId="1" xfId="0" applyFont="1" applyFill="1" applyBorder="1" applyAlignment="1" applyProtection="1">
      <alignment horizontal="center" vertical="center"/>
      <protection locked="0"/>
    </xf>
    <xf numFmtId="0" fontId="0" fillId="2" borderId="1" xfId="0" applyFill="1" applyBorder="1" applyAlignment="1">
      <alignment horizontal="center" vertical="center"/>
    </xf>
    <xf numFmtId="49" fontId="6" fillId="2" borderId="1" xfId="0" applyNumberFormat="1" applyFont="1" applyFill="1" applyBorder="1" applyAlignment="1" applyProtection="1">
      <alignment horizontal="center" vertical="center"/>
      <protection locked="0"/>
    </xf>
    <xf numFmtId="49" fontId="6" fillId="2" borderId="1" xfId="0" applyNumberFormat="1" applyFont="1" applyFill="1" applyBorder="1" applyAlignment="1">
      <alignment horizontal="center" vertical="center"/>
    </xf>
    <xf numFmtId="0" fontId="46" fillId="2" borderId="2" xfId="0" applyFont="1" applyFill="1" applyBorder="1" applyAlignment="1" applyProtection="1">
      <alignment horizontal="center" vertical="center"/>
      <protection locked="0"/>
    </xf>
    <xf numFmtId="0" fontId="46" fillId="2" borderId="3" xfId="0" applyFont="1" applyFill="1" applyBorder="1" applyAlignment="1" applyProtection="1">
      <alignment horizontal="center" vertical="center"/>
      <protection locked="0"/>
    </xf>
    <xf numFmtId="0" fontId="46" fillId="2" borderId="4"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8" xfId="0" applyFont="1" applyFill="1" applyBorder="1" applyAlignment="1" applyProtection="1">
      <alignment horizontal="center" vertical="center"/>
      <protection locked="0"/>
    </xf>
    <xf numFmtId="0" fontId="46" fillId="2" borderId="9" xfId="0" applyFont="1" applyFill="1" applyBorder="1" applyAlignment="1" applyProtection="1">
      <alignment horizontal="center" vertical="center"/>
      <protection locked="0"/>
    </xf>
    <xf numFmtId="0" fontId="54" fillId="3" borderId="53" xfId="3" applyFont="1" applyFill="1" applyBorder="1" applyAlignment="1">
      <alignment horizontal="center" vertical="center" wrapText="1"/>
    </xf>
    <xf numFmtId="0" fontId="54" fillId="3" borderId="54" xfId="3" applyFont="1" applyFill="1" applyBorder="1" applyAlignment="1">
      <alignment horizontal="center" vertical="center" wrapText="1"/>
    </xf>
    <xf numFmtId="0" fontId="36" fillId="7" borderId="53" xfId="3" applyFont="1" applyFill="1" applyBorder="1" applyAlignment="1">
      <alignment horizontal="center" vertical="center" wrapText="1"/>
    </xf>
    <xf numFmtId="0" fontId="36" fillId="7" borderId="23" xfId="3" applyFont="1" applyFill="1" applyBorder="1" applyAlignment="1">
      <alignment horizontal="center" vertical="center" wrapText="1"/>
    </xf>
    <xf numFmtId="0" fontId="54" fillId="3" borderId="40" xfId="3" applyFont="1" applyFill="1" applyBorder="1" applyAlignment="1">
      <alignment horizontal="center" vertical="center" wrapText="1"/>
    </xf>
    <xf numFmtId="0" fontId="54" fillId="3" borderId="52" xfId="3" applyFont="1" applyFill="1" applyBorder="1" applyAlignment="1">
      <alignment horizontal="center" vertical="center" wrapText="1"/>
    </xf>
    <xf numFmtId="0" fontId="36" fillId="7" borderId="40" xfId="3" applyFont="1" applyFill="1" applyBorder="1" applyAlignment="1">
      <alignment horizontal="center" vertical="center" wrapText="1"/>
    </xf>
    <xf numFmtId="0" fontId="36" fillId="7" borderId="17" xfId="3" applyFont="1" applyFill="1" applyBorder="1" applyAlignment="1">
      <alignment horizontal="center" vertical="center" wrapText="1"/>
    </xf>
    <xf numFmtId="0" fontId="54" fillId="3" borderId="50" xfId="3" applyFont="1" applyFill="1" applyBorder="1" applyAlignment="1">
      <alignment horizontal="center" vertical="center" wrapText="1"/>
    </xf>
    <xf numFmtId="0" fontId="54" fillId="3" borderId="51" xfId="3" applyFont="1" applyFill="1" applyBorder="1" applyAlignment="1">
      <alignment horizontal="center" vertical="center" wrapText="1"/>
    </xf>
    <xf numFmtId="180" fontId="36" fillId="7" borderId="50" xfId="2" applyNumberFormat="1" applyFont="1" applyFill="1" applyBorder="1" applyAlignment="1">
      <alignment horizontal="center" vertical="center" wrapText="1"/>
    </xf>
    <xf numFmtId="180" fontId="36" fillId="7" borderId="14" xfId="2" applyNumberFormat="1" applyFont="1" applyFill="1" applyBorder="1" applyAlignment="1">
      <alignment horizontal="center" vertical="center" wrapText="1"/>
    </xf>
    <xf numFmtId="180" fontId="36" fillId="7" borderId="40" xfId="2" applyNumberFormat="1" applyFont="1" applyFill="1" applyBorder="1" applyAlignment="1">
      <alignment horizontal="center" vertical="center" wrapText="1"/>
    </xf>
    <xf numFmtId="180" fontId="36" fillId="7" borderId="17" xfId="2" applyNumberFormat="1" applyFont="1" applyFill="1" applyBorder="1" applyAlignment="1">
      <alignment horizontal="center" vertical="center" wrapText="1"/>
    </xf>
    <xf numFmtId="0" fontId="28" fillId="5" borderId="43" xfId="3" applyFont="1" applyFill="1" applyBorder="1" applyAlignment="1">
      <alignment horizontal="center" vertical="center" wrapText="1"/>
    </xf>
    <xf numFmtId="0" fontId="28" fillId="5" borderId="44" xfId="3" applyFont="1" applyFill="1" applyBorder="1" applyAlignment="1">
      <alignment horizontal="center" vertical="center" wrapText="1"/>
    </xf>
    <xf numFmtId="0" fontId="28" fillId="5" borderId="47" xfId="3" applyFont="1" applyFill="1" applyBorder="1" applyAlignment="1">
      <alignment horizontal="center" vertical="center" wrapText="1"/>
    </xf>
    <xf numFmtId="0" fontId="28" fillId="5" borderId="48" xfId="3" applyFont="1" applyFill="1" applyBorder="1" applyAlignment="1">
      <alignment horizontal="center" vertical="center" wrapText="1"/>
    </xf>
    <xf numFmtId="0" fontId="31" fillId="0" borderId="100" xfId="3" applyFont="1" applyBorder="1" applyAlignment="1">
      <alignment horizontal="center" vertical="center" wrapText="1" shrinkToFit="1"/>
    </xf>
    <xf numFmtId="0" fontId="31" fillId="0" borderId="101" xfId="3" applyFont="1" applyBorder="1" applyAlignment="1">
      <alignment horizontal="center" vertical="center" wrapText="1" shrinkToFit="1"/>
    </xf>
    <xf numFmtId="0" fontId="31" fillId="0" borderId="102" xfId="3" applyFont="1" applyBorder="1" applyAlignment="1">
      <alignment horizontal="center" vertical="center" wrapText="1" shrinkToFit="1"/>
    </xf>
    <xf numFmtId="0" fontId="21" fillId="5" borderId="86" xfId="3" applyFont="1" applyFill="1" applyBorder="1" applyAlignment="1">
      <alignment horizontal="center" vertical="center" wrapText="1"/>
    </xf>
    <xf numFmtId="0" fontId="21" fillId="5" borderId="87" xfId="3" applyFont="1" applyFill="1" applyBorder="1" applyAlignment="1">
      <alignment horizontal="center" vertical="center" wrapText="1"/>
    </xf>
    <xf numFmtId="0" fontId="21" fillId="5" borderId="43" xfId="3" applyFont="1" applyFill="1" applyBorder="1" applyAlignment="1">
      <alignment horizontal="center" vertical="center" wrapText="1"/>
    </xf>
    <xf numFmtId="0" fontId="21" fillId="5" borderId="45" xfId="3" applyFont="1" applyFill="1" applyBorder="1" applyAlignment="1">
      <alignment horizontal="center" vertical="center" wrapText="1"/>
    </xf>
    <xf numFmtId="0" fontId="21" fillId="5" borderId="47" xfId="3" applyFont="1" applyFill="1" applyBorder="1" applyAlignment="1">
      <alignment horizontal="center" vertical="center" wrapText="1"/>
    </xf>
    <xf numFmtId="0" fontId="21" fillId="5" borderId="49" xfId="3" applyFont="1" applyFill="1" applyBorder="1" applyAlignment="1">
      <alignment horizontal="center" vertical="center" wrapText="1"/>
    </xf>
    <xf numFmtId="0" fontId="21" fillId="5" borderId="44" xfId="3" applyFont="1" applyFill="1" applyBorder="1" applyAlignment="1">
      <alignment horizontal="center" vertical="center" wrapText="1"/>
    </xf>
    <xf numFmtId="0" fontId="21" fillId="5" borderId="48" xfId="3" applyFont="1" applyFill="1" applyBorder="1" applyAlignment="1">
      <alignment horizontal="center" vertical="center" wrapText="1"/>
    </xf>
    <xf numFmtId="0" fontId="42" fillId="3" borderId="12" xfId="0" applyFont="1" applyFill="1" applyBorder="1" applyAlignment="1">
      <alignment horizontal="center" vertical="center"/>
    </xf>
    <xf numFmtId="0" fontId="42" fillId="3" borderId="13" xfId="0" applyFont="1" applyFill="1" applyBorder="1" applyAlignment="1">
      <alignment horizontal="center" vertical="center"/>
    </xf>
    <xf numFmtId="0" fontId="42" fillId="3" borderId="14"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42" fillId="3" borderId="15" xfId="0" applyFont="1" applyFill="1" applyBorder="1" applyAlignment="1">
      <alignment horizontal="center" vertical="center"/>
    </xf>
    <xf numFmtId="0" fontId="42" fillId="3" borderId="16" xfId="0" applyFont="1" applyFill="1" applyBorder="1" applyAlignment="1">
      <alignment horizontal="center" vertical="center"/>
    </xf>
    <xf numFmtId="0" fontId="42" fillId="3" borderId="17" xfId="0" applyFont="1" applyFill="1" applyBorder="1" applyAlignment="1">
      <alignment horizontal="center" vertical="center"/>
    </xf>
    <xf numFmtId="0" fontId="42" fillId="3" borderId="21" xfId="0" applyFont="1" applyFill="1" applyBorder="1" applyAlignment="1">
      <alignment horizontal="center" vertical="center"/>
    </xf>
    <xf numFmtId="0" fontId="42" fillId="3" borderId="22" xfId="0" applyFont="1" applyFill="1" applyBorder="1" applyAlignment="1">
      <alignment horizontal="center" vertical="center"/>
    </xf>
    <xf numFmtId="0" fontId="42" fillId="3" borderId="23" xfId="0" applyFont="1" applyFill="1" applyBorder="1" applyAlignment="1">
      <alignment horizontal="center" vertical="center"/>
    </xf>
    <xf numFmtId="0" fontId="56" fillId="0" borderId="28" xfId="0" applyFont="1" applyBorder="1" applyAlignment="1">
      <alignment horizontal="center" vertical="center"/>
    </xf>
    <xf numFmtId="0" fontId="56" fillId="0" borderId="27" xfId="0" applyFont="1" applyBorder="1" applyAlignment="1">
      <alignment horizontal="center" vertical="center"/>
    </xf>
    <xf numFmtId="0" fontId="56" fillId="0" borderId="29" xfId="0" applyFont="1" applyBorder="1" applyAlignment="1">
      <alignment horizontal="center" vertical="center"/>
    </xf>
    <xf numFmtId="0" fontId="53" fillId="2" borderId="0" xfId="3" applyFont="1" applyFill="1" applyAlignment="1">
      <alignment horizontal="center"/>
    </xf>
    <xf numFmtId="0" fontId="53" fillId="2" borderId="33" xfId="3" applyFont="1" applyFill="1" applyBorder="1" applyAlignment="1">
      <alignment horizontal="center"/>
    </xf>
    <xf numFmtId="0" fontId="21" fillId="2" borderId="57" xfId="3" applyFont="1" applyFill="1" applyBorder="1" applyAlignment="1">
      <alignment horizontal="center" vertical="center"/>
    </xf>
    <xf numFmtId="0" fontId="21" fillId="2" borderId="33" xfId="3" applyFont="1" applyFill="1" applyBorder="1" applyAlignment="1">
      <alignment horizontal="center" vertical="center"/>
    </xf>
    <xf numFmtId="0" fontId="35" fillId="3" borderId="15" xfId="3" applyFont="1" applyFill="1" applyBorder="1" applyAlignment="1">
      <alignment horizontal="center" vertical="center" wrapText="1"/>
    </xf>
    <xf numFmtId="0" fontId="35" fillId="3" borderId="52" xfId="3" applyFont="1" applyFill="1" applyBorder="1" applyAlignment="1">
      <alignment horizontal="center" vertical="center" wrapText="1"/>
    </xf>
    <xf numFmtId="0" fontId="35" fillId="3" borderId="40" xfId="3" applyFont="1" applyFill="1" applyBorder="1" applyAlignment="1">
      <alignment horizontal="center" vertical="center" wrapText="1"/>
    </xf>
    <xf numFmtId="0" fontId="35" fillId="3" borderId="16" xfId="3" applyFont="1" applyFill="1" applyBorder="1" applyAlignment="1">
      <alignment horizontal="center" vertical="center" wrapText="1"/>
    </xf>
    <xf numFmtId="0" fontId="22" fillId="3" borderId="40" xfId="3" applyFont="1" applyFill="1" applyBorder="1" applyAlignment="1">
      <alignment horizontal="center" vertical="center" wrapText="1"/>
    </xf>
    <xf numFmtId="0" fontId="22" fillId="3" borderId="16" xfId="3" applyFont="1" applyFill="1" applyBorder="1" applyAlignment="1">
      <alignment horizontal="center" vertical="center" wrapText="1"/>
    </xf>
    <xf numFmtId="0" fontId="22" fillId="3" borderId="52" xfId="3" applyFont="1" applyFill="1" applyBorder="1" applyAlignment="1">
      <alignment horizontal="center" vertical="center" wrapText="1"/>
    </xf>
    <xf numFmtId="0" fontId="29" fillId="3" borderId="40" xfId="3" applyFont="1" applyFill="1" applyBorder="1" applyAlignment="1">
      <alignment horizontal="center" vertical="center"/>
    </xf>
    <xf numFmtId="0" fontId="29" fillId="3" borderId="16" xfId="3" applyFont="1" applyFill="1" applyBorder="1" applyAlignment="1">
      <alignment horizontal="center" vertical="center"/>
    </xf>
    <xf numFmtId="0" fontId="29" fillId="3" borderId="52" xfId="3" applyFont="1" applyFill="1" applyBorder="1" applyAlignment="1">
      <alignment horizontal="center" vertical="center"/>
    </xf>
    <xf numFmtId="184" fontId="22" fillId="3" borderId="40" xfId="3" applyNumberFormat="1" applyFont="1" applyFill="1" applyBorder="1" applyAlignment="1">
      <alignment horizontal="center" vertical="center" wrapText="1"/>
    </xf>
    <xf numFmtId="184" fontId="22" fillId="3" borderId="16" xfId="3" applyNumberFormat="1" applyFont="1" applyFill="1" applyBorder="1" applyAlignment="1">
      <alignment horizontal="center" vertical="center" wrapText="1"/>
    </xf>
    <xf numFmtId="184" fontId="22" fillId="3" borderId="52" xfId="3" applyNumberFormat="1" applyFont="1" applyFill="1" applyBorder="1" applyAlignment="1">
      <alignment horizontal="center" vertical="center" wrapText="1"/>
    </xf>
    <xf numFmtId="180" fontId="22" fillId="3" borderId="40" xfId="3" applyNumberFormat="1" applyFont="1" applyFill="1" applyBorder="1" applyAlignment="1">
      <alignment horizontal="center" vertical="center" wrapText="1"/>
    </xf>
    <xf numFmtId="180" fontId="22" fillId="3" borderId="16" xfId="3" applyNumberFormat="1" applyFont="1" applyFill="1" applyBorder="1" applyAlignment="1">
      <alignment horizontal="center" vertical="center" wrapText="1"/>
    </xf>
    <xf numFmtId="180" fontId="22" fillId="3" borderId="17" xfId="3" applyNumberFormat="1" applyFont="1" applyFill="1" applyBorder="1" applyAlignment="1">
      <alignment horizontal="center" vertical="center" wrapText="1"/>
    </xf>
    <xf numFmtId="184" fontId="22" fillId="3" borderId="53" xfId="3" applyNumberFormat="1" applyFont="1" applyFill="1" applyBorder="1" applyAlignment="1">
      <alignment vertical="center" wrapText="1"/>
    </xf>
    <xf numFmtId="184" fontId="22" fillId="3" borderId="22" xfId="3" applyNumberFormat="1" applyFont="1" applyFill="1" applyBorder="1" applyAlignment="1">
      <alignment vertical="center" wrapText="1"/>
    </xf>
    <xf numFmtId="184" fontId="22" fillId="3" borderId="54" xfId="3" applyNumberFormat="1" applyFont="1" applyFill="1" applyBorder="1" applyAlignment="1">
      <alignment vertical="center" wrapText="1"/>
    </xf>
    <xf numFmtId="180" fontId="22" fillId="3" borderId="53" xfId="3" applyNumberFormat="1" applyFont="1" applyFill="1" applyBorder="1" applyAlignment="1">
      <alignment vertical="center" wrapText="1"/>
    </xf>
    <xf numFmtId="180" fontId="22" fillId="3" borderId="22" xfId="3" applyNumberFormat="1" applyFont="1" applyFill="1" applyBorder="1" applyAlignment="1">
      <alignment vertical="center" wrapText="1"/>
    </xf>
    <xf numFmtId="180" fontId="22" fillId="3" borderId="23" xfId="3" applyNumberFormat="1" applyFont="1" applyFill="1" applyBorder="1" applyAlignment="1">
      <alignment vertical="center" wrapText="1"/>
    </xf>
    <xf numFmtId="0" fontId="21" fillId="2" borderId="0" xfId="3" applyFont="1" applyFill="1" applyAlignment="1">
      <alignment horizontal="left" vertical="center" wrapText="1"/>
    </xf>
    <xf numFmtId="0" fontId="22" fillId="3" borderId="21" xfId="3" applyFont="1" applyFill="1" applyBorder="1" applyAlignment="1">
      <alignment vertical="center" wrapText="1"/>
    </xf>
    <xf numFmtId="0" fontId="22" fillId="3" borderId="54" xfId="3" applyFont="1" applyFill="1" applyBorder="1" applyAlignment="1">
      <alignment vertical="center" wrapText="1"/>
    </xf>
    <xf numFmtId="0" fontId="22" fillId="3" borderId="53" xfId="3" applyFont="1" applyFill="1" applyBorder="1" applyAlignment="1">
      <alignment vertical="center" wrapText="1"/>
    </xf>
    <xf numFmtId="0" fontId="22" fillId="3" borderId="22" xfId="3" applyFont="1" applyFill="1" applyBorder="1" applyAlignment="1">
      <alignment vertical="center" wrapText="1"/>
    </xf>
    <xf numFmtId="0" fontId="22" fillId="3" borderId="53" xfId="3" applyFont="1" applyFill="1" applyBorder="1" applyAlignment="1">
      <alignment horizontal="center" vertical="center"/>
    </xf>
    <xf numFmtId="0" fontId="22" fillId="3" borderId="22" xfId="3" applyFont="1" applyFill="1" applyBorder="1" applyAlignment="1">
      <alignment horizontal="center" vertical="center"/>
    </xf>
    <xf numFmtId="0" fontId="22" fillId="3" borderId="54" xfId="3" applyFont="1" applyFill="1" applyBorder="1" applyAlignment="1">
      <alignment horizontal="center" vertical="center"/>
    </xf>
    <xf numFmtId="182" fontId="37" fillId="0" borderId="25" xfId="3" applyNumberFormat="1" applyFont="1" applyBorder="1" applyAlignment="1">
      <alignment horizontal="right" vertical="center"/>
    </xf>
    <xf numFmtId="182" fontId="37" fillId="0" borderId="26" xfId="3" applyNumberFormat="1" applyFont="1" applyBorder="1" applyAlignment="1">
      <alignment horizontal="right" vertical="center"/>
    </xf>
    <xf numFmtId="0" fontId="21" fillId="2" borderId="0" xfId="3" applyFont="1" applyFill="1" applyAlignment="1">
      <alignment horizontal="center" vertical="center"/>
    </xf>
    <xf numFmtId="184" fontId="22" fillId="3" borderId="50" xfId="3" applyNumberFormat="1" applyFont="1" applyFill="1" applyBorder="1" applyAlignment="1">
      <alignment horizontal="center" vertical="center" wrapText="1"/>
    </xf>
    <xf numFmtId="184" fontId="22" fillId="3" borderId="13" xfId="3" applyNumberFormat="1" applyFont="1" applyFill="1" applyBorder="1" applyAlignment="1">
      <alignment horizontal="center" vertical="center" wrapText="1"/>
    </xf>
    <xf numFmtId="184" fontId="22" fillId="3" borderId="51" xfId="3" applyNumberFormat="1" applyFont="1" applyFill="1" applyBorder="1" applyAlignment="1">
      <alignment horizontal="center" vertical="center" wrapText="1"/>
    </xf>
    <xf numFmtId="0" fontId="21" fillId="5" borderId="12" xfId="3" applyFont="1" applyFill="1" applyBorder="1" applyAlignment="1">
      <alignment horizontal="center" vertical="center"/>
    </xf>
    <xf numFmtId="0" fontId="21" fillId="5" borderId="51" xfId="3" applyFont="1" applyFill="1" applyBorder="1" applyAlignment="1">
      <alignment horizontal="center" vertical="center"/>
    </xf>
    <xf numFmtId="182" fontId="22" fillId="3" borderId="12" xfId="3" applyNumberFormat="1" applyFont="1" applyFill="1" applyBorder="1" applyAlignment="1">
      <alignment horizontal="right" vertical="center"/>
    </xf>
    <xf numFmtId="182" fontId="22" fillId="3" borderId="51" xfId="3" applyNumberFormat="1" applyFont="1" applyFill="1" applyBorder="1" applyAlignment="1">
      <alignment horizontal="right" vertical="center"/>
    </xf>
    <xf numFmtId="182" fontId="37" fillId="0" borderId="50" xfId="3" applyNumberFormat="1" applyFont="1" applyBorder="1" applyAlignment="1">
      <alignment horizontal="right" vertical="center"/>
    </xf>
    <xf numFmtId="182" fontId="37" fillId="0" borderId="14" xfId="3" applyNumberFormat="1" applyFont="1" applyBorder="1" applyAlignment="1">
      <alignment horizontal="right" vertical="center"/>
    </xf>
    <xf numFmtId="0" fontId="22" fillId="3" borderId="12" xfId="3" applyFont="1" applyFill="1" applyBorder="1" applyAlignment="1">
      <alignment horizontal="center" vertical="center" wrapText="1"/>
    </xf>
    <xf numFmtId="0" fontId="22" fillId="3" borderId="51" xfId="3" applyFont="1" applyFill="1" applyBorder="1" applyAlignment="1">
      <alignment horizontal="center" vertical="center" wrapText="1"/>
    </xf>
    <xf numFmtId="0" fontId="35" fillId="3" borderId="50" xfId="3" applyFont="1" applyFill="1" applyBorder="1" applyAlignment="1">
      <alignment horizontal="center" vertical="center" wrapText="1"/>
    </xf>
    <xf numFmtId="0" fontId="35" fillId="3" borderId="13" xfId="3" applyFont="1" applyFill="1" applyBorder="1" applyAlignment="1">
      <alignment horizontal="center" vertical="center" wrapText="1"/>
    </xf>
    <xf numFmtId="0" fontId="35" fillId="3" borderId="51" xfId="3" applyFont="1" applyFill="1" applyBorder="1" applyAlignment="1">
      <alignment horizontal="center" vertical="center" wrapText="1"/>
    </xf>
    <xf numFmtId="0" fontId="36" fillId="3" borderId="50" xfId="3" applyFont="1" applyFill="1" applyBorder="1" applyAlignment="1">
      <alignment horizontal="center" vertical="center" wrapText="1"/>
    </xf>
    <xf numFmtId="0" fontId="36" fillId="3" borderId="13" xfId="3" applyFont="1" applyFill="1" applyBorder="1" applyAlignment="1">
      <alignment horizontal="center" vertical="center" wrapText="1"/>
    </xf>
    <xf numFmtId="0" fontId="36" fillId="3" borderId="51" xfId="3" applyFont="1" applyFill="1" applyBorder="1" applyAlignment="1">
      <alignment horizontal="center" vertical="center" wrapText="1"/>
    </xf>
    <xf numFmtId="0" fontId="22" fillId="3" borderId="50" xfId="3" applyFont="1" applyFill="1" applyBorder="1" applyAlignment="1">
      <alignment horizontal="center" vertical="center" wrapText="1"/>
    </xf>
    <xf numFmtId="0" fontId="22" fillId="3" borderId="13" xfId="3" applyFont="1" applyFill="1" applyBorder="1" applyAlignment="1">
      <alignment horizontal="center" vertical="center" wrapText="1"/>
    </xf>
    <xf numFmtId="0" fontId="29" fillId="3" borderId="50" xfId="3" applyFont="1" applyFill="1" applyBorder="1" applyAlignment="1">
      <alignment horizontal="center" vertical="center"/>
    </xf>
    <xf numFmtId="0" fontId="29" fillId="3" borderId="13" xfId="3" applyFont="1" applyFill="1" applyBorder="1" applyAlignment="1">
      <alignment horizontal="center" vertical="center"/>
    </xf>
    <xf numFmtId="0" fontId="29" fillId="3" borderId="51" xfId="3" applyFont="1" applyFill="1" applyBorder="1" applyAlignment="1">
      <alignment horizontal="center" vertical="center"/>
    </xf>
    <xf numFmtId="0" fontId="22" fillId="3" borderId="50" xfId="3" applyFont="1" applyFill="1" applyBorder="1" applyAlignment="1" applyProtection="1">
      <alignment horizontal="center" vertical="center" wrapText="1"/>
      <protection locked="0"/>
    </xf>
    <xf numFmtId="0" fontId="22" fillId="3" borderId="13" xfId="3" applyFont="1" applyFill="1" applyBorder="1" applyAlignment="1" applyProtection="1">
      <alignment horizontal="center" vertical="center" wrapText="1"/>
      <protection locked="0"/>
    </xf>
    <xf numFmtId="0" fontId="22" fillId="3" borderId="51" xfId="3" applyFont="1" applyFill="1" applyBorder="1" applyAlignment="1" applyProtection="1">
      <alignment horizontal="center" vertical="center" wrapText="1"/>
      <protection locked="0"/>
    </xf>
    <xf numFmtId="0" fontId="21" fillId="5" borderId="24" xfId="3" applyFont="1" applyFill="1" applyBorder="1" applyAlignment="1">
      <alignment horizontal="center" vertical="center"/>
    </xf>
    <xf numFmtId="0" fontId="21" fillId="5" borderId="25" xfId="3" applyFont="1" applyFill="1" applyBorder="1" applyAlignment="1">
      <alignment horizontal="center" vertical="center"/>
    </xf>
    <xf numFmtId="182" fontId="22" fillId="3" borderId="54" xfId="3" applyNumberFormat="1" applyFont="1" applyFill="1" applyBorder="1" applyAlignment="1">
      <alignment horizontal="right" vertical="center"/>
    </xf>
    <xf numFmtId="0" fontId="22" fillId="3" borderId="25" xfId="3" applyFont="1" applyFill="1" applyBorder="1" applyAlignment="1">
      <alignment horizontal="right" vertical="center"/>
    </xf>
    <xf numFmtId="0" fontId="28" fillId="5" borderId="82" xfId="3" applyFont="1" applyFill="1" applyBorder="1" applyAlignment="1">
      <alignment horizontal="center" vertical="center" wrapText="1"/>
    </xf>
    <xf numFmtId="0" fontId="28" fillId="5" borderId="64" xfId="3" applyFont="1" applyFill="1" applyBorder="1" applyAlignment="1">
      <alignment horizontal="center" vertical="center" wrapText="1"/>
    </xf>
    <xf numFmtId="0" fontId="21" fillId="5" borderId="82" xfId="3" applyFont="1" applyFill="1" applyBorder="1" applyAlignment="1">
      <alignment horizontal="center" vertical="center" wrapText="1"/>
    </xf>
    <xf numFmtId="0" fontId="21" fillId="5" borderId="64" xfId="3" applyFont="1" applyFill="1" applyBorder="1" applyAlignment="1">
      <alignment horizontal="center" vertical="center" wrapText="1"/>
    </xf>
    <xf numFmtId="0" fontId="21" fillId="5" borderId="83" xfId="3" applyFont="1" applyFill="1" applyBorder="1" applyAlignment="1">
      <alignment horizontal="center" vertical="center"/>
    </xf>
    <xf numFmtId="0" fontId="21" fillId="5" borderId="68" xfId="3" applyFont="1" applyFill="1" applyBorder="1" applyAlignment="1">
      <alignment horizontal="center" vertical="center"/>
    </xf>
    <xf numFmtId="0" fontId="21" fillId="5" borderId="85" xfId="3" applyFont="1" applyFill="1" applyBorder="1" applyAlignment="1">
      <alignment horizontal="center" vertical="center"/>
    </xf>
    <xf numFmtId="0" fontId="21" fillId="5" borderId="67" xfId="3" applyFont="1" applyFill="1" applyBorder="1" applyAlignment="1">
      <alignment horizontal="center" vertical="center"/>
    </xf>
    <xf numFmtId="0" fontId="21" fillId="5" borderId="84" xfId="3" applyFont="1" applyFill="1" applyBorder="1" applyAlignment="1">
      <alignment horizontal="center" vertical="center"/>
    </xf>
    <xf numFmtId="0" fontId="21" fillId="5" borderId="42" xfId="3" applyFont="1" applyFill="1" applyBorder="1" applyAlignment="1">
      <alignment horizontal="center" vertical="center" wrapText="1"/>
    </xf>
    <xf numFmtId="0" fontId="21" fillId="5" borderId="46" xfId="3" applyFont="1" applyFill="1" applyBorder="1" applyAlignment="1">
      <alignment horizontal="center" vertical="center" wrapText="1"/>
    </xf>
    <xf numFmtId="0" fontId="21" fillId="2" borderId="31" xfId="3" applyFont="1" applyFill="1" applyBorder="1" applyAlignment="1">
      <alignment horizontal="left" vertical="center" wrapText="1"/>
    </xf>
    <xf numFmtId="0" fontId="21" fillId="2" borderId="30" xfId="3" applyFont="1" applyFill="1" applyBorder="1" applyAlignment="1">
      <alignment horizontal="left" vertical="center" wrapText="1"/>
    </xf>
    <xf numFmtId="0" fontId="28" fillId="2" borderId="30" xfId="3" applyFont="1" applyFill="1" applyBorder="1" applyAlignment="1">
      <alignment horizontal="center" vertical="center" wrapText="1"/>
    </xf>
    <xf numFmtId="182" fontId="22" fillId="0" borderId="40" xfId="3" applyNumberFormat="1" applyFont="1" applyBorder="1" applyAlignment="1">
      <alignment horizontal="right" vertical="center" wrapText="1"/>
    </xf>
    <xf numFmtId="182" fontId="22" fillId="0" borderId="16" xfId="3" applyNumberFormat="1" applyFont="1" applyBorder="1" applyAlignment="1">
      <alignment horizontal="right" vertical="center" wrapText="1"/>
    </xf>
    <xf numFmtId="182" fontId="22" fillId="0" borderId="52" xfId="3" applyNumberFormat="1" applyFont="1" applyBorder="1" applyAlignment="1">
      <alignment horizontal="right" vertical="center" wrapText="1"/>
    </xf>
    <xf numFmtId="0" fontId="21" fillId="2" borderId="40" xfId="4" applyFont="1" applyFill="1" applyBorder="1" applyAlignment="1">
      <alignment horizontal="center" vertical="center" wrapText="1"/>
    </xf>
    <xf numFmtId="0" fontId="21" fillId="2" borderId="52" xfId="4" applyFont="1" applyFill="1" applyBorder="1" applyAlignment="1">
      <alignment horizontal="center" vertical="center" wrapText="1"/>
    </xf>
    <xf numFmtId="0" fontId="21" fillId="2" borderId="24" xfId="3" applyFont="1" applyFill="1" applyBorder="1" applyAlignment="1">
      <alignment horizontal="left" vertical="center" wrapText="1"/>
    </xf>
    <xf numFmtId="0" fontId="21" fillId="2" borderId="25" xfId="3" applyFont="1" applyFill="1" applyBorder="1" applyAlignment="1">
      <alignment horizontal="left" vertical="center" wrapText="1"/>
    </xf>
    <xf numFmtId="0" fontId="21" fillId="2" borderId="25" xfId="3" applyFont="1" applyFill="1" applyBorder="1" applyAlignment="1">
      <alignment horizontal="center" vertical="center" wrapText="1"/>
    </xf>
    <xf numFmtId="177" fontId="22" fillId="0" borderId="53" xfId="3" applyNumberFormat="1" applyFont="1" applyBorder="1" applyAlignment="1">
      <alignment horizontal="right" vertical="center" wrapText="1"/>
    </xf>
    <xf numFmtId="177" fontId="22" fillId="0" borderId="22" xfId="3" applyNumberFormat="1" applyFont="1" applyBorder="1" applyAlignment="1">
      <alignment horizontal="right" vertical="center" wrapText="1"/>
    </xf>
    <xf numFmtId="177" fontId="22" fillId="0" borderId="54" xfId="3" applyNumberFormat="1" applyFont="1" applyBorder="1" applyAlignment="1">
      <alignment horizontal="right" vertical="center" wrapText="1"/>
    </xf>
    <xf numFmtId="0" fontId="21" fillId="2" borderId="53" xfId="4" applyFont="1" applyFill="1" applyBorder="1" applyAlignment="1">
      <alignment horizontal="center" vertical="center" wrapText="1"/>
    </xf>
    <xf numFmtId="0" fontId="21" fillId="2" borderId="54" xfId="4" applyFont="1" applyFill="1" applyBorder="1" applyAlignment="1">
      <alignment horizontal="center" vertical="center" wrapText="1"/>
    </xf>
    <xf numFmtId="0" fontId="21" fillId="2" borderId="15" xfId="3" applyFont="1" applyFill="1" applyBorder="1" applyAlignment="1">
      <alignment vertical="center" wrapText="1"/>
    </xf>
    <xf numFmtId="0" fontId="21" fillId="2" borderId="16" xfId="3" applyFont="1" applyFill="1" applyBorder="1" applyAlignment="1">
      <alignment vertical="center" wrapText="1"/>
    </xf>
    <xf numFmtId="0" fontId="21" fillId="2" borderId="52" xfId="3" applyFont="1" applyFill="1" applyBorder="1" applyAlignment="1">
      <alignment vertical="center" wrapText="1"/>
    </xf>
    <xf numFmtId="0" fontId="21" fillId="2" borderId="40" xfId="3" applyFont="1" applyFill="1" applyBorder="1" applyAlignment="1">
      <alignment horizontal="center" vertical="center" wrapText="1"/>
    </xf>
    <xf numFmtId="0" fontId="21" fillId="2" borderId="16" xfId="3" applyFont="1" applyFill="1" applyBorder="1" applyAlignment="1">
      <alignment horizontal="center" vertical="center" wrapText="1"/>
    </xf>
    <xf numFmtId="0" fontId="21" fillId="2" borderId="52" xfId="3" applyFont="1" applyFill="1" applyBorder="1" applyAlignment="1">
      <alignment horizontal="center" vertical="center" wrapText="1"/>
    </xf>
    <xf numFmtId="0" fontId="21" fillId="2" borderId="16" xfId="4" applyFont="1" applyFill="1" applyBorder="1" applyAlignment="1">
      <alignment horizontal="center" vertical="center" wrapText="1"/>
    </xf>
    <xf numFmtId="0" fontId="21" fillId="2" borderId="31" xfId="3" applyFont="1" applyFill="1" applyBorder="1" applyAlignment="1">
      <alignment vertical="center" wrapText="1"/>
    </xf>
    <xf numFmtId="0" fontId="21" fillId="2" borderId="30" xfId="3" applyFont="1" applyFill="1" applyBorder="1" applyAlignment="1">
      <alignment vertical="center" wrapText="1"/>
    </xf>
    <xf numFmtId="0" fontId="32" fillId="2" borderId="30" xfId="3" applyFont="1" applyFill="1" applyBorder="1" applyAlignment="1">
      <alignment horizontal="center" vertical="center" wrapText="1"/>
    </xf>
    <xf numFmtId="182" fontId="22" fillId="0" borderId="30" xfId="3" applyNumberFormat="1" applyFont="1" applyBorder="1" applyAlignment="1">
      <alignment horizontal="right" vertical="center" wrapText="1"/>
    </xf>
    <xf numFmtId="0" fontId="21" fillId="2" borderId="30" xfId="4" applyFont="1" applyFill="1" applyBorder="1" applyAlignment="1">
      <alignment horizontal="center" vertical="center" wrapText="1"/>
    </xf>
    <xf numFmtId="0" fontId="21" fillId="2" borderId="70" xfId="3" applyFont="1" applyFill="1" applyBorder="1" applyAlignment="1">
      <alignment horizontal="left" vertical="center" wrapText="1"/>
    </xf>
    <xf numFmtId="0" fontId="21" fillId="2" borderId="57" xfId="3" applyFont="1" applyFill="1" applyBorder="1" applyAlignment="1">
      <alignment horizontal="left" vertical="center" wrapText="1"/>
    </xf>
    <xf numFmtId="0" fontId="21" fillId="2" borderId="58" xfId="3" applyFont="1" applyFill="1" applyBorder="1" applyAlignment="1">
      <alignment horizontal="left" vertical="center" wrapText="1"/>
    </xf>
    <xf numFmtId="0" fontId="21" fillId="2" borderId="78" xfId="3" applyFont="1" applyFill="1" applyBorder="1" applyAlignment="1">
      <alignment horizontal="left" vertical="center" wrapText="1"/>
    </xf>
    <xf numFmtId="0" fontId="21" fillId="2" borderId="33" xfId="3" applyFont="1" applyFill="1" applyBorder="1" applyAlignment="1">
      <alignment horizontal="left" vertical="center" wrapText="1"/>
    </xf>
    <xf numFmtId="0" fontId="21" fillId="2" borderId="60" xfId="3" applyFont="1" applyFill="1" applyBorder="1" applyAlignment="1">
      <alignment horizontal="left" vertical="center" wrapText="1"/>
    </xf>
    <xf numFmtId="0" fontId="21" fillId="2" borderId="70" xfId="3" applyFont="1" applyFill="1" applyBorder="1" applyAlignment="1">
      <alignment vertical="center" wrapText="1"/>
    </xf>
    <xf numFmtId="0" fontId="21" fillId="2" borderId="57" xfId="3" applyFont="1" applyFill="1" applyBorder="1" applyAlignment="1">
      <alignment vertical="center" wrapText="1"/>
    </xf>
    <xf numFmtId="0" fontId="21" fillId="2" borderId="58" xfId="3" applyFont="1" applyFill="1" applyBorder="1" applyAlignment="1">
      <alignment vertical="center" wrapText="1"/>
    </xf>
    <xf numFmtId="0" fontId="21" fillId="2" borderId="78" xfId="3" applyFont="1" applyFill="1" applyBorder="1" applyAlignment="1">
      <alignment vertical="center" wrapText="1"/>
    </xf>
    <xf numFmtId="0" fontId="21" fillId="2" borderId="33" xfId="3" applyFont="1" applyFill="1" applyBorder="1" applyAlignment="1">
      <alignment vertical="center" wrapText="1"/>
    </xf>
    <xf numFmtId="0" fontId="21" fillId="2" borderId="60" xfId="3" applyFont="1" applyFill="1" applyBorder="1" applyAlignment="1">
      <alignment vertical="center" wrapText="1"/>
    </xf>
    <xf numFmtId="0" fontId="21" fillId="2" borderId="70" xfId="3" applyFont="1" applyFill="1" applyBorder="1" applyAlignment="1">
      <alignment horizontal="center" vertical="center" textRotation="255" wrapText="1"/>
    </xf>
    <xf numFmtId="0" fontId="21" fillId="2" borderId="58" xfId="3" applyFont="1" applyFill="1" applyBorder="1" applyAlignment="1">
      <alignment horizontal="center" vertical="center" textRotation="255" wrapText="1"/>
    </xf>
    <xf numFmtId="0" fontId="21" fillId="2" borderId="72" xfId="3" applyFont="1" applyFill="1" applyBorder="1" applyAlignment="1">
      <alignment horizontal="center" vertical="center" textRotation="255" wrapText="1"/>
    </xf>
    <xf numFmtId="0" fontId="21" fillId="2" borderId="73" xfId="3" applyFont="1" applyFill="1" applyBorder="1" applyAlignment="1">
      <alignment horizontal="center" vertical="center" textRotation="255" wrapText="1"/>
    </xf>
    <xf numFmtId="0" fontId="21" fillId="2" borderId="78" xfId="3" applyFont="1" applyFill="1" applyBorder="1" applyAlignment="1">
      <alignment horizontal="center" vertical="center" textRotation="255" wrapText="1"/>
    </xf>
    <xf numFmtId="0" fontId="21" fillId="2" borderId="60" xfId="3" applyFont="1" applyFill="1" applyBorder="1" applyAlignment="1">
      <alignment horizontal="center" vertical="center" textRotation="255" wrapText="1"/>
    </xf>
    <xf numFmtId="0" fontId="21" fillId="2" borderId="40" xfId="3" applyFont="1" applyFill="1" applyBorder="1" applyAlignment="1">
      <alignment vertical="center" wrapText="1"/>
    </xf>
    <xf numFmtId="0" fontId="32" fillId="2" borderId="40" xfId="3" applyFont="1" applyFill="1" applyBorder="1" applyAlignment="1">
      <alignment horizontal="left" vertical="center" shrinkToFit="1"/>
    </xf>
    <xf numFmtId="0" fontId="32" fillId="2" borderId="16" xfId="3" applyFont="1" applyFill="1" applyBorder="1" applyAlignment="1">
      <alignment horizontal="left" vertical="center" shrinkToFit="1"/>
    </xf>
    <xf numFmtId="0" fontId="32" fillId="2" borderId="52" xfId="3" applyFont="1" applyFill="1" applyBorder="1" applyAlignment="1">
      <alignment horizontal="left" vertical="center" shrinkToFit="1"/>
    </xf>
    <xf numFmtId="0" fontId="21" fillId="2" borderId="40" xfId="3" applyFont="1" applyFill="1" applyBorder="1" applyAlignment="1">
      <alignment horizontal="left" vertical="center" wrapText="1"/>
    </xf>
    <xf numFmtId="0" fontId="21" fillId="2" borderId="16" xfId="3" applyFont="1" applyFill="1" applyBorder="1" applyAlignment="1">
      <alignment horizontal="left" vertical="center" wrapText="1"/>
    </xf>
    <xf numFmtId="0" fontId="32" fillId="2" borderId="40" xfId="3" applyFont="1" applyFill="1" applyBorder="1" applyAlignment="1">
      <alignment horizontal="center" vertical="center" wrapText="1"/>
    </xf>
    <xf numFmtId="0" fontId="32" fillId="2" borderId="16" xfId="3" applyFont="1" applyFill="1" applyBorder="1" applyAlignment="1">
      <alignment horizontal="center" vertical="center" wrapText="1"/>
    </xf>
    <xf numFmtId="0" fontId="32" fillId="2" borderId="52" xfId="3" applyFont="1" applyFill="1" applyBorder="1" applyAlignment="1">
      <alignment horizontal="center" vertical="center" wrapText="1"/>
    </xf>
    <xf numFmtId="0" fontId="21" fillId="2" borderId="56" xfId="3" applyFont="1" applyFill="1" applyBorder="1" applyAlignment="1">
      <alignment horizontal="center" vertical="center" wrapText="1"/>
    </xf>
    <xf numFmtId="0" fontId="21" fillId="2" borderId="57" xfId="3" applyFont="1" applyFill="1" applyBorder="1" applyAlignment="1">
      <alignment horizontal="center" vertical="center" wrapText="1"/>
    </xf>
    <xf numFmtId="0" fontId="21" fillId="2" borderId="74" xfId="3" applyFont="1" applyFill="1" applyBorder="1" applyAlignment="1">
      <alignment horizontal="center" vertical="center" wrapText="1"/>
    </xf>
    <xf numFmtId="0" fontId="21" fillId="2" borderId="0" xfId="3" applyFont="1" applyFill="1" applyAlignment="1">
      <alignment horizontal="center" vertical="center" wrapText="1"/>
    </xf>
    <xf numFmtId="0" fontId="32" fillId="2" borderId="55" xfId="3" applyFont="1" applyFill="1" applyBorder="1" applyAlignment="1">
      <alignment horizontal="center" vertical="center" wrapText="1"/>
    </xf>
    <xf numFmtId="0" fontId="21" fillId="2" borderId="56" xfId="3" applyFont="1" applyFill="1" applyBorder="1" applyAlignment="1">
      <alignment horizontal="left" vertical="center" wrapText="1"/>
    </xf>
    <xf numFmtId="185" fontId="21" fillId="2" borderId="40" xfId="4" applyNumberFormat="1" applyFont="1" applyFill="1" applyBorder="1" applyAlignment="1">
      <alignment horizontal="center" vertical="center" wrapText="1"/>
    </xf>
    <xf numFmtId="185" fontId="21" fillId="2" borderId="52" xfId="4" applyNumberFormat="1" applyFont="1" applyFill="1" applyBorder="1" applyAlignment="1">
      <alignment horizontal="center" vertical="center" wrapText="1"/>
    </xf>
    <xf numFmtId="182" fontId="22" fillId="0" borderId="50" xfId="3" applyNumberFormat="1" applyFont="1" applyBorder="1" applyAlignment="1">
      <alignment horizontal="right" vertical="center" wrapText="1"/>
    </xf>
    <xf numFmtId="182" fontId="22" fillId="0" borderId="13" xfId="3" applyNumberFormat="1" applyFont="1" applyBorder="1" applyAlignment="1">
      <alignment horizontal="right" vertical="center" wrapText="1"/>
    </xf>
    <xf numFmtId="182" fontId="22" fillId="0" borderId="51" xfId="3" applyNumberFormat="1" applyFont="1" applyBorder="1" applyAlignment="1">
      <alignment horizontal="right" vertical="center" wrapText="1"/>
    </xf>
    <xf numFmtId="0" fontId="28" fillId="2" borderId="56" xfId="3" applyFont="1" applyFill="1" applyBorder="1" applyAlignment="1">
      <alignment horizontal="center" vertical="center" textRotation="255" wrapText="1"/>
    </xf>
    <xf numFmtId="0" fontId="28" fillId="2" borderId="58" xfId="3" applyFont="1" applyFill="1" applyBorder="1" applyAlignment="1">
      <alignment horizontal="center" vertical="center" textRotation="255" wrapText="1"/>
    </xf>
    <xf numFmtId="0" fontId="28" fillId="2" borderId="74" xfId="3" applyFont="1" applyFill="1" applyBorder="1" applyAlignment="1">
      <alignment horizontal="center" vertical="center" textRotation="255" wrapText="1"/>
    </xf>
    <xf numFmtId="0" fontId="28" fillId="2" borderId="73" xfId="3" applyFont="1" applyFill="1" applyBorder="1" applyAlignment="1">
      <alignment horizontal="center" vertical="center" textRotation="255" wrapText="1"/>
    </xf>
    <xf numFmtId="0" fontId="28" fillId="2" borderId="59" xfId="3" applyFont="1" applyFill="1" applyBorder="1" applyAlignment="1">
      <alignment horizontal="center" vertical="center" textRotation="255" wrapText="1"/>
    </xf>
    <xf numFmtId="0" fontId="28" fillId="2" borderId="60" xfId="3" applyFont="1" applyFill="1" applyBorder="1" applyAlignment="1">
      <alignment horizontal="center" vertical="center" textRotation="255" wrapText="1"/>
    </xf>
    <xf numFmtId="179" fontId="22" fillId="0" borderId="40" xfId="3" applyNumberFormat="1" applyFont="1" applyBorder="1" applyAlignment="1">
      <alignment horizontal="right" vertical="center" wrapText="1"/>
    </xf>
    <xf numFmtId="179" fontId="22" fillId="0" borderId="16" xfId="3" applyNumberFormat="1" applyFont="1" applyBorder="1" applyAlignment="1">
      <alignment horizontal="right" vertical="center" wrapText="1"/>
    </xf>
    <xf numFmtId="179" fontId="22" fillId="0" borderId="52" xfId="3" applyNumberFormat="1" applyFont="1" applyBorder="1" applyAlignment="1">
      <alignment horizontal="right" vertical="center" wrapText="1"/>
    </xf>
    <xf numFmtId="0" fontId="21" fillId="2" borderId="40" xfId="4" applyFont="1" applyFill="1" applyBorder="1" applyAlignment="1">
      <alignment vertical="center" wrapText="1"/>
    </xf>
    <xf numFmtId="0" fontId="21" fillId="2" borderId="16" xfId="4" applyFont="1" applyFill="1" applyBorder="1" applyAlignment="1">
      <alignment vertical="center" wrapText="1"/>
    </xf>
    <xf numFmtId="0" fontId="21" fillId="2" borderId="52" xfId="4" applyFont="1" applyFill="1" applyBorder="1" applyAlignment="1">
      <alignment vertical="center" wrapText="1"/>
    </xf>
    <xf numFmtId="0" fontId="21" fillId="2" borderId="74" xfId="3" applyFont="1" applyFill="1" applyBorder="1" applyAlignment="1">
      <alignment horizontal="left" vertical="center" wrapText="1"/>
    </xf>
    <xf numFmtId="0" fontId="21" fillId="2" borderId="73" xfId="3" applyFont="1" applyFill="1" applyBorder="1" applyAlignment="1">
      <alignment horizontal="left" vertical="center" wrapText="1"/>
    </xf>
    <xf numFmtId="0" fontId="21" fillId="2" borderId="59" xfId="3" applyFont="1" applyFill="1" applyBorder="1" applyAlignment="1">
      <alignment horizontal="left" vertical="center" wrapText="1"/>
    </xf>
    <xf numFmtId="182" fontId="21" fillId="2" borderId="30" xfId="3" applyNumberFormat="1" applyFont="1" applyFill="1" applyBorder="1" applyAlignment="1">
      <alignment horizontal="center" vertical="center"/>
    </xf>
    <xf numFmtId="0" fontId="21" fillId="2" borderId="30" xfId="3" applyFont="1" applyFill="1" applyBorder="1" applyAlignment="1">
      <alignment horizontal="center" vertical="center"/>
    </xf>
    <xf numFmtId="0" fontId="32" fillId="6" borderId="65" xfId="3" applyFont="1" applyFill="1" applyBorder="1" applyAlignment="1">
      <alignment horizontal="center" vertical="center"/>
    </xf>
    <xf numFmtId="0" fontId="32" fillId="6" borderId="66" xfId="3" applyFont="1" applyFill="1" applyBorder="1" applyAlignment="1">
      <alignment horizontal="center" vertical="center"/>
    </xf>
    <xf numFmtId="0" fontId="31" fillId="2" borderId="0" xfId="3" applyFont="1" applyFill="1" applyAlignment="1">
      <alignment horizontal="right" vertical="center"/>
    </xf>
    <xf numFmtId="181" fontId="22" fillId="3" borderId="16" xfId="3" applyNumberFormat="1" applyFont="1" applyFill="1" applyBorder="1" applyAlignment="1">
      <alignment horizontal="center" vertical="center" wrapText="1"/>
    </xf>
    <xf numFmtId="182" fontId="21" fillId="2" borderId="30" xfId="3" applyNumberFormat="1" applyFont="1" applyFill="1" applyBorder="1" applyAlignment="1">
      <alignment horizontal="center" vertical="center" wrapText="1"/>
    </xf>
    <xf numFmtId="182" fontId="21" fillId="2" borderId="30" xfId="3" applyNumberFormat="1" applyFont="1" applyFill="1" applyBorder="1" applyAlignment="1">
      <alignment horizontal="center" vertical="center" shrinkToFit="1"/>
    </xf>
    <xf numFmtId="0" fontId="28" fillId="2" borderId="30" xfId="3" applyFont="1" applyFill="1" applyBorder="1" applyAlignment="1">
      <alignment horizontal="center" vertical="center"/>
    </xf>
    <xf numFmtId="0" fontId="21" fillId="3" borderId="40" xfId="3" applyFont="1" applyFill="1" applyBorder="1" applyAlignment="1">
      <alignment horizontal="center" vertical="center"/>
    </xf>
    <xf numFmtId="0" fontId="21" fillId="3" borderId="52" xfId="3" applyFont="1" applyFill="1" applyBorder="1" applyAlignment="1">
      <alignment horizontal="center" vertical="center"/>
    </xf>
    <xf numFmtId="0" fontId="28" fillId="2" borderId="55" xfId="3" applyFont="1" applyFill="1" applyBorder="1" applyAlignment="1">
      <alignment horizontal="center" vertical="center"/>
    </xf>
    <xf numFmtId="0" fontId="28" fillId="2" borderId="19" xfId="3" applyFont="1" applyFill="1" applyBorder="1" applyAlignment="1">
      <alignment horizontal="center" vertical="center"/>
    </xf>
    <xf numFmtId="0" fontId="21" fillId="3" borderId="56" xfId="3" applyFont="1" applyFill="1" applyBorder="1" applyAlignment="1">
      <alignment horizontal="center" vertical="center"/>
    </xf>
    <xf numFmtId="0" fontId="21" fillId="3" borderId="57" xfId="3" applyFont="1" applyFill="1" applyBorder="1" applyAlignment="1">
      <alignment horizontal="center" vertical="center"/>
    </xf>
    <xf numFmtId="0" fontId="21" fillId="3" borderId="58" xfId="3" applyFont="1" applyFill="1" applyBorder="1" applyAlignment="1">
      <alignment horizontal="center" vertical="center"/>
    </xf>
    <xf numFmtId="0" fontId="21" fillId="3" borderId="59" xfId="3" applyFont="1" applyFill="1" applyBorder="1" applyAlignment="1">
      <alignment horizontal="center" vertical="center"/>
    </xf>
    <xf numFmtId="0" fontId="21" fillId="3" borderId="33" xfId="3" applyFont="1" applyFill="1" applyBorder="1" applyAlignment="1">
      <alignment horizontal="center" vertical="center"/>
    </xf>
    <xf numFmtId="0" fontId="21" fillId="3" borderId="60" xfId="3" applyFont="1" applyFill="1" applyBorder="1" applyAlignment="1">
      <alignment horizontal="center" vertical="center"/>
    </xf>
    <xf numFmtId="0" fontId="2" fillId="3" borderId="56" xfId="3" applyFont="1" applyFill="1" applyBorder="1" applyAlignment="1">
      <alignment horizontal="center" vertical="center"/>
    </xf>
    <xf numFmtId="0" fontId="2" fillId="3" borderId="57" xfId="3" applyFont="1" applyFill="1" applyBorder="1" applyAlignment="1">
      <alignment horizontal="center" vertical="center"/>
    </xf>
    <xf numFmtId="0" fontId="2" fillId="3" borderId="58" xfId="3" applyFont="1" applyFill="1" applyBorder="1" applyAlignment="1">
      <alignment horizontal="center" vertical="center"/>
    </xf>
    <xf numFmtId="0" fontId="2" fillId="3" borderId="59" xfId="3" applyFont="1" applyFill="1" applyBorder="1" applyAlignment="1">
      <alignment horizontal="center" vertical="center"/>
    </xf>
    <xf numFmtId="0" fontId="2" fillId="3" borderId="33" xfId="3" applyFont="1" applyFill="1" applyBorder="1" applyAlignment="1">
      <alignment horizontal="center" vertical="center"/>
    </xf>
    <xf numFmtId="0" fontId="2" fillId="3" borderId="60" xfId="3" applyFont="1" applyFill="1" applyBorder="1" applyAlignment="1">
      <alignment horizontal="center" vertical="center"/>
    </xf>
    <xf numFmtId="0" fontId="30" fillId="2" borderId="0" xfId="3" applyFont="1" applyFill="1" applyAlignment="1">
      <alignment horizontal="left" vertical="center"/>
    </xf>
    <xf numFmtId="177" fontId="47" fillId="2" borderId="10" xfId="0" applyNumberFormat="1" applyFont="1" applyFill="1" applyBorder="1" applyAlignment="1">
      <alignment horizontal="center" vertical="center" wrapText="1"/>
    </xf>
    <xf numFmtId="177" fontId="47" fillId="2" borderId="11" xfId="0" applyNumberFormat="1" applyFont="1" applyFill="1" applyBorder="1" applyAlignment="1">
      <alignment horizontal="center" vertical="center" wrapText="1"/>
    </xf>
    <xf numFmtId="0" fontId="45" fillId="2" borderId="2" xfId="0" applyFont="1" applyFill="1" applyBorder="1" applyAlignment="1" applyProtection="1">
      <alignment horizontal="center" vertical="center"/>
      <protection locked="0"/>
    </xf>
    <xf numFmtId="0" fontId="45" fillId="2" borderId="3" xfId="0" applyFont="1" applyFill="1" applyBorder="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7" xfId="0" applyFont="1" applyFill="1" applyBorder="1" applyAlignment="1" applyProtection="1">
      <alignment horizontal="center" vertical="center"/>
      <protection locked="0"/>
    </xf>
    <xf numFmtId="0" fontId="45" fillId="2" borderId="8" xfId="0" applyFont="1" applyFill="1" applyBorder="1" applyAlignment="1" applyProtection="1">
      <alignment horizontal="center" vertical="center"/>
      <protection locked="0"/>
    </xf>
    <xf numFmtId="0" fontId="45" fillId="2" borderId="9" xfId="0" applyFont="1" applyFill="1" applyBorder="1" applyAlignment="1" applyProtection="1">
      <alignment horizontal="center" vertical="center"/>
      <protection locked="0"/>
    </xf>
    <xf numFmtId="0" fontId="40" fillId="3" borderId="53" xfId="3" applyFont="1" applyFill="1" applyBorder="1" applyAlignment="1">
      <alignment horizontal="center" vertical="center" wrapText="1"/>
    </xf>
    <xf numFmtId="0" fontId="40" fillId="3" borderId="54" xfId="3" applyFont="1" applyFill="1" applyBorder="1" applyAlignment="1">
      <alignment horizontal="center" vertical="center" wrapText="1"/>
    </xf>
    <xf numFmtId="0" fontId="40" fillId="3" borderId="40" xfId="3" applyFont="1" applyFill="1" applyBorder="1" applyAlignment="1">
      <alignment horizontal="center" vertical="center" wrapText="1"/>
    </xf>
    <xf numFmtId="0" fontId="40" fillId="3" borderId="52" xfId="3" applyFont="1" applyFill="1" applyBorder="1" applyAlignment="1">
      <alignment horizontal="center" vertical="center" wrapText="1"/>
    </xf>
    <xf numFmtId="0" fontId="55" fillId="3" borderId="40" xfId="3" applyFont="1" applyFill="1" applyBorder="1" applyAlignment="1">
      <alignment horizontal="center" vertical="center" wrapText="1"/>
    </xf>
    <xf numFmtId="0" fontId="55" fillId="3" borderId="52" xfId="3" applyFont="1" applyFill="1" applyBorder="1" applyAlignment="1">
      <alignment horizontal="center" vertical="center" wrapText="1"/>
    </xf>
    <xf numFmtId="0" fontId="28" fillId="5" borderId="37" xfId="3" applyFont="1" applyFill="1" applyBorder="1" applyAlignment="1">
      <alignment horizontal="center" vertical="center" wrapText="1"/>
    </xf>
    <xf numFmtId="0" fontId="28" fillId="5" borderId="88" xfId="3" applyFont="1" applyFill="1" applyBorder="1" applyAlignment="1">
      <alignment horizontal="center" vertical="center" wrapText="1"/>
    </xf>
    <xf numFmtId="0" fontId="55" fillId="3" borderId="50" xfId="3" applyFont="1" applyFill="1" applyBorder="1" applyAlignment="1">
      <alignment horizontal="center" vertical="center" wrapText="1"/>
    </xf>
    <xf numFmtId="0" fontId="55" fillId="3" borderId="51" xfId="3" applyFont="1" applyFill="1" applyBorder="1" applyAlignment="1">
      <alignment horizontal="center" vertical="center" wrapText="1"/>
    </xf>
    <xf numFmtId="0" fontId="48" fillId="3" borderId="12" xfId="0" applyFont="1" applyFill="1" applyBorder="1" applyAlignment="1">
      <alignment horizontal="center" vertical="center"/>
    </xf>
    <xf numFmtId="0" fontId="48" fillId="3" borderId="13" xfId="0" applyFont="1" applyFill="1" applyBorder="1" applyAlignment="1">
      <alignment horizontal="center" vertical="center"/>
    </xf>
    <xf numFmtId="0" fontId="48" fillId="3" borderId="14" xfId="0" applyFont="1" applyFill="1" applyBorder="1" applyAlignment="1">
      <alignment horizontal="center" vertical="center"/>
    </xf>
    <xf numFmtId="0" fontId="0" fillId="0" borderId="28" xfId="0"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48" fillId="3" borderId="15" xfId="0" applyFont="1" applyFill="1" applyBorder="1" applyAlignment="1">
      <alignment horizontal="center" vertical="center"/>
    </xf>
    <xf numFmtId="0" fontId="48" fillId="3" borderId="16" xfId="0" applyFont="1" applyFill="1" applyBorder="1" applyAlignment="1">
      <alignment horizontal="center" vertical="center"/>
    </xf>
    <xf numFmtId="0" fontId="48" fillId="3" borderId="17" xfId="0" applyFont="1" applyFill="1" applyBorder="1" applyAlignment="1">
      <alignment horizontal="center" vertical="center"/>
    </xf>
    <xf numFmtId="0" fontId="48" fillId="3" borderId="21" xfId="0" applyFont="1" applyFill="1" applyBorder="1" applyAlignment="1">
      <alignment horizontal="center" vertical="center"/>
    </xf>
    <xf numFmtId="0" fontId="48" fillId="3" borderId="22" xfId="0" applyFont="1" applyFill="1" applyBorder="1" applyAlignment="1">
      <alignment horizontal="center" vertical="center"/>
    </xf>
    <xf numFmtId="0" fontId="48" fillId="3" borderId="23" xfId="0" applyFont="1" applyFill="1" applyBorder="1" applyAlignment="1">
      <alignment horizontal="center" vertical="center"/>
    </xf>
    <xf numFmtId="0" fontId="32" fillId="5" borderId="86" xfId="3" applyFont="1" applyFill="1" applyBorder="1" applyAlignment="1">
      <alignment horizontal="center" vertical="center" wrapText="1"/>
    </xf>
    <xf numFmtId="0" fontId="32" fillId="5" borderId="87" xfId="3" applyFont="1" applyFill="1" applyBorder="1" applyAlignment="1">
      <alignment horizontal="center" vertical="center" wrapText="1"/>
    </xf>
    <xf numFmtId="0" fontId="52" fillId="2" borderId="57" xfId="3" applyFont="1" applyFill="1" applyBorder="1" applyAlignment="1">
      <alignment horizontal="center"/>
    </xf>
    <xf numFmtId="0" fontId="52" fillId="2" borderId="33" xfId="3" applyFont="1" applyFill="1" applyBorder="1" applyAlignment="1">
      <alignment horizontal="center"/>
    </xf>
    <xf numFmtId="188" fontId="23" fillId="0" borderId="40" xfId="3" applyNumberFormat="1" applyFont="1" applyBorder="1" applyAlignment="1">
      <alignment horizontal="right" vertical="center" wrapText="1"/>
    </xf>
    <xf numFmtId="188" fontId="23" fillId="0" borderId="16" xfId="3" applyNumberFormat="1" applyFont="1" applyBorder="1" applyAlignment="1">
      <alignment horizontal="right" vertical="center" wrapText="1"/>
    </xf>
    <xf numFmtId="188" fontId="23" fillId="0" borderId="52" xfId="3" applyNumberFormat="1" applyFont="1" applyBorder="1" applyAlignment="1">
      <alignment horizontal="right" vertical="center" wrapText="1"/>
    </xf>
    <xf numFmtId="0" fontId="23" fillId="3" borderId="72" xfId="3" applyFont="1" applyFill="1" applyBorder="1" applyAlignment="1">
      <alignment horizontal="center" vertical="center" wrapText="1"/>
    </xf>
    <xf numFmtId="0" fontId="23" fillId="3" borderId="73" xfId="3" applyFont="1" applyFill="1" applyBorder="1" applyAlignment="1">
      <alignment horizontal="center" vertical="center" wrapText="1"/>
    </xf>
    <xf numFmtId="0" fontId="23" fillId="3" borderId="78" xfId="3" applyFont="1" applyFill="1" applyBorder="1" applyAlignment="1">
      <alignment horizontal="center" vertical="center" wrapText="1"/>
    </xf>
    <xf numFmtId="0" fontId="23" fillId="3" borderId="60" xfId="3" applyFont="1" applyFill="1" applyBorder="1" applyAlignment="1">
      <alignment horizontal="center" vertical="center" wrapText="1"/>
    </xf>
    <xf numFmtId="0" fontId="21" fillId="2" borderId="43" xfId="3" applyFont="1" applyFill="1" applyBorder="1" applyAlignment="1">
      <alignment horizontal="center" vertical="center" wrapText="1"/>
    </xf>
    <xf numFmtId="0" fontId="21" fillId="2" borderId="82" xfId="3" applyFont="1" applyFill="1" applyBorder="1" applyAlignment="1">
      <alignment horizontal="center" vertical="center" wrapText="1"/>
    </xf>
    <xf numFmtId="0" fontId="21" fillId="2" borderId="50" xfId="3" applyFont="1" applyFill="1" applyBorder="1" applyAlignment="1">
      <alignment horizontal="left" vertical="center" wrapText="1"/>
    </xf>
    <xf numFmtId="0" fontId="21" fillId="2" borderId="13" xfId="3" applyFont="1" applyFill="1" applyBorder="1" applyAlignment="1">
      <alignment horizontal="left" vertical="center" wrapText="1"/>
    </xf>
    <xf numFmtId="0" fontId="21" fillId="2" borderId="51" xfId="3" applyFont="1" applyFill="1" applyBorder="1" applyAlignment="1">
      <alignment horizontal="left" vertical="center" wrapText="1"/>
    </xf>
    <xf numFmtId="0" fontId="21" fillId="2" borderId="50" xfId="3" applyFont="1" applyFill="1" applyBorder="1" applyAlignment="1">
      <alignment horizontal="center" vertical="center" wrapText="1"/>
    </xf>
    <xf numFmtId="0" fontId="21" fillId="2" borderId="13" xfId="3" applyFont="1" applyFill="1" applyBorder="1" applyAlignment="1">
      <alignment horizontal="center" vertical="center" wrapText="1"/>
    </xf>
    <xf numFmtId="0" fontId="21" fillId="2" borderId="51" xfId="3" applyFont="1" applyFill="1" applyBorder="1" applyAlignment="1">
      <alignment horizontal="center" vertical="center" wrapText="1"/>
    </xf>
    <xf numFmtId="188" fontId="23" fillId="0" borderId="50" xfId="3" applyNumberFormat="1" applyFont="1" applyBorder="1" applyAlignment="1">
      <alignment horizontal="right" vertical="center" wrapText="1"/>
    </xf>
    <xf numFmtId="188" fontId="23" fillId="0" borderId="13" xfId="3" applyNumberFormat="1" applyFont="1" applyBorder="1" applyAlignment="1">
      <alignment horizontal="right" vertical="center" wrapText="1"/>
    </xf>
    <xf numFmtId="188" fontId="23" fillId="0" borderId="51" xfId="3" applyNumberFormat="1" applyFont="1" applyBorder="1" applyAlignment="1">
      <alignment horizontal="right" vertical="center" wrapText="1"/>
    </xf>
    <xf numFmtId="0" fontId="32" fillId="6" borderId="83" xfId="3" applyFont="1" applyFill="1" applyBorder="1" applyAlignment="1">
      <alignment horizontal="center" vertical="center"/>
    </xf>
    <xf numFmtId="0" fontId="32" fillId="6" borderId="68" xfId="3" applyFont="1" applyFill="1" applyBorder="1" applyAlignment="1">
      <alignment horizontal="center" vertical="center"/>
    </xf>
    <xf numFmtId="0" fontId="32" fillId="6" borderId="85" xfId="3" applyFont="1" applyFill="1" applyBorder="1" applyAlignment="1">
      <alignment horizontal="center" vertical="center"/>
    </xf>
    <xf numFmtId="0" fontId="32" fillId="6" borderId="67" xfId="3" applyFont="1" applyFill="1" applyBorder="1" applyAlignment="1">
      <alignment horizontal="center" vertical="center"/>
    </xf>
    <xf numFmtId="187" fontId="23" fillId="0" borderId="40" xfId="3" applyNumberFormat="1" applyFont="1" applyBorder="1" applyAlignment="1">
      <alignment horizontal="right" vertical="center" wrapText="1"/>
    </xf>
    <xf numFmtId="187" fontId="23" fillId="0" borderId="16" xfId="3" applyNumberFormat="1" applyFont="1" applyBorder="1" applyAlignment="1">
      <alignment horizontal="right" vertical="center" wrapText="1"/>
    </xf>
    <xf numFmtId="187" fontId="23" fillId="0" borderId="52" xfId="3" applyNumberFormat="1" applyFont="1" applyBorder="1" applyAlignment="1">
      <alignment horizontal="right" vertical="center" wrapText="1"/>
    </xf>
    <xf numFmtId="187" fontId="23" fillId="0" borderId="50" xfId="3" applyNumberFormat="1" applyFont="1" applyBorder="1" applyAlignment="1">
      <alignment horizontal="right" vertical="center" wrapText="1"/>
    </xf>
    <xf numFmtId="187" fontId="23" fillId="0" borderId="13" xfId="3" applyNumberFormat="1" applyFont="1" applyBorder="1" applyAlignment="1">
      <alignment horizontal="right" vertical="center" wrapText="1"/>
    </xf>
    <xf numFmtId="187" fontId="23" fillId="0" borderId="51" xfId="3" applyNumberFormat="1" applyFont="1" applyBorder="1" applyAlignment="1">
      <alignment horizontal="right" vertical="center" wrapText="1"/>
    </xf>
    <xf numFmtId="187" fontId="32" fillId="6" borderId="67" xfId="3" applyNumberFormat="1" applyFont="1" applyFill="1" applyBorder="1" applyAlignment="1">
      <alignment horizontal="center" vertical="center"/>
    </xf>
    <xf numFmtId="187" fontId="32" fillId="6" borderId="68" xfId="3" applyNumberFormat="1" applyFont="1" applyFill="1" applyBorder="1" applyAlignment="1">
      <alignment horizontal="center" vertical="center"/>
    </xf>
    <xf numFmtId="187" fontId="32" fillId="6" borderId="85" xfId="3" applyNumberFormat="1" applyFont="1" applyFill="1" applyBorder="1" applyAlignment="1">
      <alignment horizontal="center" vertical="center"/>
    </xf>
    <xf numFmtId="187" fontId="32" fillId="6" borderId="66" xfId="3" applyNumberFormat="1" applyFont="1" applyFill="1" applyBorder="1" applyAlignment="1">
      <alignment horizontal="center" vertical="center"/>
    </xf>
    <xf numFmtId="0" fontId="23" fillId="3" borderId="15" xfId="3" applyFont="1" applyFill="1" applyBorder="1" applyAlignment="1">
      <alignment vertical="center" wrapText="1"/>
    </xf>
    <xf numFmtId="0" fontId="23" fillId="3" borderId="52" xfId="3" applyFont="1" applyFill="1" applyBorder="1" applyAlignment="1">
      <alignment vertical="center" wrapText="1"/>
    </xf>
    <xf numFmtId="0" fontId="23" fillId="3" borderId="40" xfId="3" applyFont="1" applyFill="1" applyBorder="1" applyAlignment="1">
      <alignment vertical="center" wrapText="1"/>
    </xf>
    <xf numFmtId="0" fontId="23" fillId="3" borderId="16" xfId="3" applyFont="1" applyFill="1" applyBorder="1" applyAlignment="1">
      <alignment vertical="center" wrapText="1"/>
    </xf>
    <xf numFmtId="0" fontId="23" fillId="3" borderId="40" xfId="3" applyFont="1" applyFill="1" applyBorder="1" applyAlignment="1">
      <alignment horizontal="right" vertical="center"/>
    </xf>
    <xf numFmtId="0" fontId="23" fillId="3" borderId="16" xfId="3" applyFont="1" applyFill="1" applyBorder="1" applyAlignment="1">
      <alignment horizontal="right" vertical="center"/>
    </xf>
    <xf numFmtId="0" fontId="23" fillId="3" borderId="52" xfId="3" applyFont="1" applyFill="1" applyBorder="1" applyAlignment="1">
      <alignment horizontal="right" vertical="center"/>
    </xf>
    <xf numFmtId="0" fontId="23" fillId="3" borderId="17" xfId="3" applyFont="1" applyFill="1" applyBorder="1" applyAlignment="1">
      <alignment vertical="center" wrapText="1"/>
    </xf>
    <xf numFmtId="0" fontId="23" fillId="3" borderId="40" xfId="3" applyFont="1" applyFill="1" applyBorder="1" applyAlignment="1">
      <alignment horizontal="center" vertical="center" wrapText="1"/>
    </xf>
    <xf numFmtId="0" fontId="23" fillId="3" borderId="16" xfId="3" applyFont="1" applyFill="1" applyBorder="1" applyAlignment="1">
      <alignment horizontal="center" vertical="center" wrapText="1"/>
    </xf>
    <xf numFmtId="0" fontId="23" fillId="3" borderId="17" xfId="3" applyFont="1" applyFill="1" applyBorder="1" applyAlignment="1">
      <alignment horizontal="center" vertical="center" wrapText="1"/>
    </xf>
    <xf numFmtId="0" fontId="21" fillId="2" borderId="0" xfId="3" applyFont="1" applyFill="1" applyAlignment="1">
      <alignment vertical="center" wrapText="1"/>
    </xf>
    <xf numFmtId="0" fontId="23" fillId="3" borderId="52" xfId="3" applyFont="1" applyFill="1" applyBorder="1" applyAlignment="1">
      <alignment horizontal="center" vertical="center" wrapText="1"/>
    </xf>
    <xf numFmtId="0" fontId="23" fillId="3" borderId="40" xfId="3" applyFont="1" applyFill="1" applyBorder="1" applyAlignment="1">
      <alignment horizontal="center" vertical="center"/>
    </xf>
    <xf numFmtId="0" fontId="23" fillId="3" borderId="16" xfId="3" applyFont="1" applyFill="1" applyBorder="1" applyAlignment="1">
      <alignment horizontal="center" vertical="center"/>
    </xf>
    <xf numFmtId="0" fontId="23" fillId="3" borderId="52" xfId="3" applyFont="1" applyFill="1" applyBorder="1" applyAlignment="1">
      <alignment horizontal="center" vertical="center"/>
    </xf>
    <xf numFmtId="0" fontId="23" fillId="3" borderId="43" xfId="3" applyFont="1" applyFill="1" applyBorder="1" applyAlignment="1">
      <alignment horizontal="center" vertical="center" wrapText="1"/>
    </xf>
    <xf numFmtId="0" fontId="23" fillId="3" borderId="82" xfId="3" applyFont="1" applyFill="1" applyBorder="1" applyAlignment="1">
      <alignment horizontal="center" vertical="center" wrapText="1"/>
    </xf>
    <xf numFmtId="0" fontId="23" fillId="3" borderId="45" xfId="3" applyFont="1" applyFill="1" applyBorder="1" applyAlignment="1">
      <alignment horizontal="center" vertical="center" wrapText="1"/>
    </xf>
    <xf numFmtId="0" fontId="21" fillId="2" borderId="72" xfId="3" applyFont="1" applyFill="1" applyBorder="1" applyAlignment="1">
      <alignment horizontal="center" vertical="center" wrapText="1"/>
    </xf>
    <xf numFmtId="0" fontId="23" fillId="3" borderId="15" xfId="3" applyFont="1" applyFill="1" applyBorder="1" applyAlignment="1">
      <alignment horizontal="center" vertical="center" wrapText="1"/>
    </xf>
    <xf numFmtId="0" fontId="28" fillId="5" borderId="45" xfId="3" applyFont="1" applyFill="1" applyBorder="1" applyAlignment="1">
      <alignment horizontal="center" vertical="center" wrapText="1"/>
    </xf>
    <xf numFmtId="0" fontId="28" fillId="5" borderId="49" xfId="3" applyFont="1" applyFill="1" applyBorder="1" applyAlignment="1">
      <alignment horizontal="center" vertical="center" wrapText="1"/>
    </xf>
    <xf numFmtId="0" fontId="28" fillId="2" borderId="72" xfId="3" applyFont="1" applyFill="1" applyBorder="1" applyAlignment="1">
      <alignment horizontal="center" vertical="center" wrapText="1"/>
    </xf>
    <xf numFmtId="0" fontId="28" fillId="2" borderId="0" xfId="3" applyFont="1" applyFill="1" applyAlignment="1">
      <alignment horizontal="center" vertical="center" wrapText="1"/>
    </xf>
    <xf numFmtId="0" fontId="23" fillId="3" borderId="42" xfId="3" applyFont="1" applyFill="1" applyBorder="1" applyAlignment="1">
      <alignment horizontal="center" vertical="center" wrapText="1"/>
    </xf>
    <xf numFmtId="0" fontId="23" fillId="3" borderId="44" xfId="3" applyFont="1" applyFill="1" applyBorder="1" applyAlignment="1">
      <alignment horizontal="center" vertical="center" wrapText="1"/>
    </xf>
    <xf numFmtId="0" fontId="23" fillId="3" borderId="43" xfId="3" applyFont="1" applyFill="1" applyBorder="1" applyAlignment="1">
      <alignment horizontal="center" vertical="center"/>
    </xf>
    <xf numFmtId="0" fontId="23" fillId="3" borderId="82" xfId="3" applyFont="1" applyFill="1" applyBorder="1" applyAlignment="1">
      <alignment horizontal="center" vertical="center"/>
    </xf>
    <xf numFmtId="0" fontId="23" fillId="3" borderId="44" xfId="3" applyFont="1" applyFill="1" applyBorder="1" applyAlignment="1">
      <alignment horizontal="center" vertical="center"/>
    </xf>
    <xf numFmtId="0" fontId="32" fillId="5" borderId="42" xfId="3" applyFont="1" applyFill="1" applyBorder="1" applyAlignment="1">
      <alignment horizontal="center" vertical="center" wrapText="1"/>
    </xf>
    <xf numFmtId="0" fontId="32" fillId="5" borderId="44" xfId="3" applyFont="1" applyFill="1" applyBorder="1" applyAlignment="1">
      <alignment horizontal="center" vertical="center" wrapText="1"/>
    </xf>
    <xf numFmtId="0" fontId="32" fillId="5" borderId="46" xfId="3" applyFont="1" applyFill="1" applyBorder="1" applyAlignment="1">
      <alignment horizontal="center" vertical="center" wrapText="1"/>
    </xf>
    <xf numFmtId="0" fontId="32" fillId="5" borderId="48" xfId="3" applyFont="1" applyFill="1" applyBorder="1" applyAlignment="1">
      <alignment horizontal="center" vertical="center" wrapText="1"/>
    </xf>
    <xf numFmtId="181" fontId="23" fillId="3" borderId="16" xfId="3" applyNumberFormat="1" applyFont="1" applyFill="1" applyBorder="1" applyAlignment="1">
      <alignment horizontal="center" vertical="center" wrapText="1"/>
    </xf>
    <xf numFmtId="182" fontId="21" fillId="2" borderId="0" xfId="3" applyNumberFormat="1" applyFont="1" applyFill="1" applyAlignment="1">
      <alignment horizontal="center" vertical="center" shrinkToFit="1"/>
    </xf>
  </cellXfs>
  <cellStyles count="6">
    <cellStyle name="パーセント" xfId="2" builtinId="5"/>
    <cellStyle name="桁区切り" xfId="1" builtinId="6"/>
    <cellStyle name="桁区切り 2" xfId="5" xr:uid="{21536DAB-3EB4-4C6A-8CB9-30C1565FA7E0}"/>
    <cellStyle name="標準" xfId="0" builtinId="0"/>
    <cellStyle name="標準 15" xfId="3" xr:uid="{1ACC42C0-55C0-40D9-9329-DF7807A38E74}"/>
    <cellStyle name="標準 3 2" xfId="4" xr:uid="{7FD28193-4E35-46C8-AB4B-9432E6C88A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59B4EB1A-3355-4387-8920-8C9B943C5077}"/>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36153C30-D086-490F-B841-9DD635C57FD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ECCD41E0-209B-4AD6-9DC2-B6E6301F45B6}"/>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692BF383-0BE5-46E5-A0C1-9EDC9E23B2BA}"/>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345D5AD6-4460-4519-BF8A-D1733C9B18F0}"/>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3D5F7C1E-0DB1-43D5-843A-EF7D7B39125F}"/>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5C11598A-D5CC-440E-947D-5A3E8FFB72F4}"/>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7B2BE683-98B5-497C-90CC-9153EB16F6ED}"/>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68D1493F-2692-4FC6-9B7F-249A3FF8B2A4}"/>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6A95FD42-4F49-4568-9D04-147CD0A8CA34}"/>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2AB13596-33DA-441D-98C0-6B33709844D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96210A51-5842-4DBF-8147-87A57B66323F}"/>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D84C5B92-D6AE-41D6-B779-1F32E9F296C8}"/>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75417324-6C31-4389-8B36-7BA8DF1A6AB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49F7490D-59F9-4C23-A43F-3428F02BD138}"/>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11</xdr:row>
      <xdr:rowOff>0</xdr:rowOff>
    </xdr:from>
    <xdr:to>
      <xdr:col>22</xdr:col>
      <xdr:colOff>57149</xdr:colOff>
      <xdr:row>12</xdr:row>
      <xdr:rowOff>38100</xdr:rowOff>
    </xdr:to>
    <xdr:sp macro="" textlink="">
      <xdr:nvSpPr>
        <xdr:cNvPr id="17" name="Text Box 17">
          <a:extLst>
            <a:ext uri="{FF2B5EF4-FFF2-40B4-BE49-F238E27FC236}">
              <a16:creationId xmlns:a16="http://schemas.microsoft.com/office/drawing/2014/main" id="{C054C3AE-D769-4485-A397-5ACF69171779}"/>
            </a:ext>
          </a:extLst>
        </xdr:cNvPr>
        <xdr:cNvSpPr txBox="1">
          <a:spLocks noChangeArrowheads="1"/>
        </xdr:cNvSpPr>
      </xdr:nvSpPr>
      <xdr:spPr bwMode="auto">
        <a:xfrm>
          <a:off x="3209925" y="2038350"/>
          <a:ext cx="6032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FE8AC7C8-A907-49FB-AEAA-D59B6862F5C3}"/>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71DACB47-D937-4E34-BE2A-C76524940A4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4D359506-3384-45C7-90E9-8EA481361DFB}"/>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5266DC14-EDD0-404D-A65F-5280C3F6A6D3}"/>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1F347C93-06F5-4AA6-8EDE-CE838E2F78D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4C8F4311-E95B-4AAF-A10C-C6794A1BA0D8}"/>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4393BDAE-E36E-4D7B-9E01-3AE2832328B1}"/>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7829BE2F-1614-42A1-BED8-494E40D70CA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CD123708-888F-4F8B-BE37-9B2EF588D66F}"/>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27" name="Text Box 13">
          <a:extLst>
            <a:ext uri="{FF2B5EF4-FFF2-40B4-BE49-F238E27FC236}">
              <a16:creationId xmlns:a16="http://schemas.microsoft.com/office/drawing/2014/main" id="{5A7970F6-1A92-4275-A984-AF820D31D9C2}"/>
            </a:ext>
          </a:extLst>
        </xdr:cNvPr>
        <xdr:cNvSpPr txBox="1">
          <a:spLocks noChangeArrowheads="1"/>
        </xdr:cNvSpPr>
      </xdr:nvSpPr>
      <xdr:spPr bwMode="auto">
        <a:xfrm>
          <a:off x="3648075" y="1352550"/>
          <a:ext cx="6032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135965</xdr:colOff>
      <xdr:row>18</xdr:row>
      <xdr:rowOff>39594</xdr:rowOff>
    </xdr:from>
    <xdr:to>
      <xdr:col>28</xdr:col>
      <xdr:colOff>142591</xdr:colOff>
      <xdr:row>20</xdr:row>
      <xdr:rowOff>1494</xdr:rowOff>
    </xdr:to>
    <xdr:sp macro="" textlink="">
      <xdr:nvSpPr>
        <xdr:cNvPr id="28" name="AutoShape 1">
          <a:extLst>
            <a:ext uri="{FF2B5EF4-FFF2-40B4-BE49-F238E27FC236}">
              <a16:creationId xmlns:a16="http://schemas.microsoft.com/office/drawing/2014/main" id="{49FDE6A5-490D-4DEA-94E9-4B39035BC6AA}"/>
            </a:ext>
          </a:extLst>
        </xdr:cNvPr>
        <xdr:cNvSpPr>
          <a:spLocks noChangeArrowheads="1"/>
        </xdr:cNvSpPr>
      </xdr:nvSpPr>
      <xdr:spPr bwMode="auto">
        <a:xfrm>
          <a:off x="2377141" y="3281829"/>
          <a:ext cx="1948979" cy="290606"/>
        </a:xfrm>
        <a:prstGeom prst="wedgeRoundRectCallout">
          <a:avLst>
            <a:gd name="adj1" fmla="val -59761"/>
            <a:gd name="adj2" fmla="val 81804"/>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400050</xdr:colOff>
      <xdr:row>13</xdr:row>
      <xdr:rowOff>31750</xdr:rowOff>
    </xdr:from>
    <xdr:to>
      <xdr:col>16</xdr:col>
      <xdr:colOff>482600</xdr:colOff>
      <xdr:row>17</xdr:row>
      <xdr:rowOff>114300</xdr:rowOff>
    </xdr:to>
    <xdr:sp macro="" textlink="">
      <xdr:nvSpPr>
        <xdr:cNvPr id="2" name="四角形吹き出し 18">
          <a:extLst>
            <a:ext uri="{FF2B5EF4-FFF2-40B4-BE49-F238E27FC236}">
              <a16:creationId xmlns:a16="http://schemas.microsoft.com/office/drawing/2014/main" id="{CF50DD3B-DCDC-4E22-AE91-5B6B7A828595}"/>
            </a:ext>
          </a:extLst>
        </xdr:cNvPr>
        <xdr:cNvSpPr/>
      </xdr:nvSpPr>
      <xdr:spPr>
        <a:xfrm>
          <a:off x="7200900" y="3086100"/>
          <a:ext cx="2914650" cy="1022350"/>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800">
              <a:solidFill>
                <a:srgbClr val="FF0000"/>
              </a:solidFill>
              <a:effectLst/>
              <a:latin typeface="+mj-ea"/>
              <a:ea typeface="+mj-ea"/>
              <a:cs typeface="+mn-cs"/>
            </a:rPr>
            <a:t>実績報告時に使用された係数を選択してください。</a:t>
          </a:r>
          <a:endParaRPr lang="en-US" altLang="ja-JP" sz="800">
            <a:solidFill>
              <a:srgbClr val="FF0000"/>
            </a:solidFill>
            <a:effectLst/>
            <a:latin typeface="+mj-ea"/>
            <a:ea typeface="+mj-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800">
              <a:solidFill>
                <a:srgbClr val="FF0000"/>
              </a:solidFill>
              <a:effectLst/>
              <a:latin typeface="+mj-ea"/>
              <a:ea typeface="+mj-ea"/>
              <a:cs typeface="+mn-cs"/>
            </a:rPr>
            <a:t>　通常以下の数値を使用されているケースが多いです。</a:t>
          </a:r>
          <a:endParaRPr lang="en-US" altLang="ja-JP" sz="800">
            <a:solidFill>
              <a:srgbClr val="FF0000"/>
            </a:solidFill>
            <a:effectLst/>
            <a:latin typeface="+mj-ea"/>
            <a:ea typeface="+mj-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800">
              <a:solidFill>
                <a:srgbClr val="FF0000"/>
              </a:solidFill>
              <a:effectLst/>
              <a:latin typeface="+mj-ea"/>
              <a:ea typeface="+mj-ea"/>
              <a:cs typeface="+mn-cs"/>
            </a:rPr>
            <a:t>　    ・温水、冷水、産業用以外の蒸気の換算係数　</a:t>
          </a:r>
          <a:r>
            <a:rPr lang="en-US" altLang="ja-JP" sz="800">
              <a:solidFill>
                <a:srgbClr val="FF0000"/>
              </a:solidFill>
              <a:effectLst/>
              <a:latin typeface="+mj-ea"/>
              <a:ea typeface="+mj-ea"/>
              <a:cs typeface="+mn-cs"/>
            </a:rPr>
            <a:t>1.36GJ/GJ</a:t>
          </a:r>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800">
              <a:solidFill>
                <a:srgbClr val="FF0000"/>
              </a:solidFill>
              <a:effectLst/>
              <a:latin typeface="+mj-ea"/>
              <a:ea typeface="+mj-ea"/>
              <a:cs typeface="+mn-cs"/>
            </a:rPr>
            <a:t>   ・産業用蒸気の換算係数　                           </a:t>
          </a:r>
          <a:r>
            <a:rPr lang="en-US" altLang="ja-JP" sz="800">
              <a:solidFill>
                <a:srgbClr val="FF0000"/>
              </a:solidFill>
              <a:effectLst/>
              <a:latin typeface="+mj-ea"/>
              <a:ea typeface="+mj-ea"/>
              <a:cs typeface="+mn-cs"/>
            </a:rPr>
            <a:t>1.02GJ/GJ</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2" name="四角形吹き出し 8">
          <a:extLst>
            <a:ext uri="{FF2B5EF4-FFF2-40B4-BE49-F238E27FC236}">
              <a16:creationId xmlns:a16="http://schemas.microsoft.com/office/drawing/2014/main" id="{623DD290-1FE3-489C-A9DA-250EDFED5118}"/>
            </a:ext>
          </a:extLst>
        </xdr:cNvPr>
        <xdr:cNvSpPr/>
      </xdr:nvSpPr>
      <xdr:spPr>
        <a:xfrm>
          <a:off x="1375162" y="2428314"/>
          <a:ext cx="1971835" cy="230297"/>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18</xdr:col>
      <xdr:colOff>92461</xdr:colOff>
      <xdr:row>15</xdr:row>
      <xdr:rowOff>560</xdr:rowOff>
    </xdr:from>
    <xdr:to>
      <xdr:col>32</xdr:col>
      <xdr:colOff>108496</xdr:colOff>
      <xdr:row>15</xdr:row>
      <xdr:rowOff>208206</xdr:rowOff>
    </xdr:to>
    <xdr:sp macro="" textlink="">
      <xdr:nvSpPr>
        <xdr:cNvPr id="3" name="四角形吹き出し 9">
          <a:extLst>
            <a:ext uri="{FF2B5EF4-FFF2-40B4-BE49-F238E27FC236}">
              <a16:creationId xmlns:a16="http://schemas.microsoft.com/office/drawing/2014/main" id="{60452B2D-E940-4AAE-8014-B911F650AE62}"/>
            </a:ext>
          </a:extLst>
        </xdr:cNvPr>
        <xdr:cNvSpPr/>
      </xdr:nvSpPr>
      <xdr:spPr>
        <a:xfrm>
          <a:off x="2632461" y="3448610"/>
          <a:ext cx="19718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8</xdr:col>
      <xdr:colOff>126466</xdr:colOff>
      <xdr:row>4</xdr:row>
      <xdr:rowOff>176893</xdr:rowOff>
    </xdr:from>
    <xdr:to>
      <xdr:col>17</xdr:col>
      <xdr:colOff>66435</xdr:colOff>
      <xdr:row>7</xdr:row>
      <xdr:rowOff>54429</xdr:rowOff>
    </xdr:to>
    <xdr:sp macro="" textlink="">
      <xdr:nvSpPr>
        <xdr:cNvPr id="4" name="四角形吹き出し 10">
          <a:extLst>
            <a:ext uri="{FF2B5EF4-FFF2-40B4-BE49-F238E27FC236}">
              <a16:creationId xmlns:a16="http://schemas.microsoft.com/office/drawing/2014/main" id="{17A8BE7E-E41D-4E06-982C-10B9374E9526}"/>
            </a:ext>
          </a:extLst>
        </xdr:cNvPr>
        <xdr:cNvSpPr/>
      </xdr:nvSpPr>
      <xdr:spPr>
        <a:xfrm>
          <a:off x="1269466" y="1110343"/>
          <a:ext cx="1197269" cy="563336"/>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twoCellAnchor>
    <xdr:from>
      <xdr:col>34</xdr:col>
      <xdr:colOff>134472</xdr:colOff>
      <xdr:row>6</xdr:row>
      <xdr:rowOff>40820</xdr:rowOff>
    </xdr:from>
    <xdr:to>
      <xdr:col>45</xdr:col>
      <xdr:colOff>145676</xdr:colOff>
      <xdr:row>9</xdr:row>
      <xdr:rowOff>42181</xdr:rowOff>
    </xdr:to>
    <xdr:sp macro="" textlink="">
      <xdr:nvSpPr>
        <xdr:cNvPr id="5" name="四角形吹き出し 15">
          <a:extLst>
            <a:ext uri="{FF2B5EF4-FFF2-40B4-BE49-F238E27FC236}">
              <a16:creationId xmlns:a16="http://schemas.microsoft.com/office/drawing/2014/main" id="{BA70E112-3D7F-4A99-9C90-C8FB084D37F3}"/>
            </a:ext>
          </a:extLst>
        </xdr:cNvPr>
        <xdr:cNvSpPr/>
      </xdr:nvSpPr>
      <xdr:spPr>
        <a:xfrm>
          <a:off x="5004922" y="1431470"/>
          <a:ext cx="1547904" cy="687161"/>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fPrintsWithSheet="0"/>
  </xdr:twoCellAnchor>
  <xdr:twoCellAnchor>
    <xdr:from>
      <xdr:col>49</xdr:col>
      <xdr:colOff>108858</xdr:colOff>
      <xdr:row>3</xdr:row>
      <xdr:rowOff>32261</xdr:rowOff>
    </xdr:from>
    <xdr:to>
      <xdr:col>52</xdr:col>
      <xdr:colOff>168088</xdr:colOff>
      <xdr:row>4</xdr:row>
      <xdr:rowOff>201707</xdr:rowOff>
    </xdr:to>
    <xdr:sp macro="" textlink="">
      <xdr:nvSpPr>
        <xdr:cNvPr id="6" name="四角形吹き出し 16">
          <a:extLst>
            <a:ext uri="{FF2B5EF4-FFF2-40B4-BE49-F238E27FC236}">
              <a16:creationId xmlns:a16="http://schemas.microsoft.com/office/drawing/2014/main" id="{ADD5D556-F0A9-4129-9F43-CFAC4AFA91F7}"/>
            </a:ext>
          </a:extLst>
        </xdr:cNvPr>
        <xdr:cNvSpPr/>
      </xdr:nvSpPr>
      <xdr:spPr>
        <a:xfrm>
          <a:off x="9335408" y="775211"/>
          <a:ext cx="2173780" cy="359946"/>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fPrintsWithSheet="0"/>
  </xdr:twoCellAnchor>
  <xdr:twoCellAnchor>
    <xdr:from>
      <xdr:col>37</xdr:col>
      <xdr:colOff>67235</xdr:colOff>
      <xdr:row>1</xdr:row>
      <xdr:rowOff>112058</xdr:rowOff>
    </xdr:from>
    <xdr:to>
      <xdr:col>46</xdr:col>
      <xdr:colOff>457497</xdr:colOff>
      <xdr:row>2</xdr:row>
      <xdr:rowOff>228197</xdr:rowOff>
    </xdr:to>
    <xdr:sp macro="" textlink="">
      <xdr:nvSpPr>
        <xdr:cNvPr id="7" name="四角形吹き出し 17">
          <a:extLst>
            <a:ext uri="{FF2B5EF4-FFF2-40B4-BE49-F238E27FC236}">
              <a16:creationId xmlns:a16="http://schemas.microsoft.com/office/drawing/2014/main" id="{EB33F2A5-8A89-4D3C-8448-7D7265B7A3B7}"/>
            </a:ext>
          </a:extLst>
        </xdr:cNvPr>
        <xdr:cNvSpPr/>
      </xdr:nvSpPr>
      <xdr:spPr>
        <a:xfrm>
          <a:off x="5356785" y="359708"/>
          <a:ext cx="2212712"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fPrintsWithSheet="0"/>
  </xdr:twoCellAnchor>
  <xdr:twoCellAnchor>
    <xdr:from>
      <xdr:col>46</xdr:col>
      <xdr:colOff>177613</xdr:colOff>
      <xdr:row>31</xdr:row>
      <xdr:rowOff>47624</xdr:rowOff>
    </xdr:from>
    <xdr:to>
      <xdr:col>49</xdr:col>
      <xdr:colOff>514709</xdr:colOff>
      <xdr:row>32</xdr:row>
      <xdr:rowOff>125841</xdr:rowOff>
    </xdr:to>
    <xdr:sp macro="" textlink="">
      <xdr:nvSpPr>
        <xdr:cNvPr id="8" name="四角形吹き出し 18">
          <a:extLst>
            <a:ext uri="{FF2B5EF4-FFF2-40B4-BE49-F238E27FC236}">
              <a16:creationId xmlns:a16="http://schemas.microsoft.com/office/drawing/2014/main" id="{A3F5CAAC-E0E7-4C80-84B1-8D8F13E3F050}"/>
            </a:ext>
          </a:extLst>
        </xdr:cNvPr>
        <xdr:cNvSpPr/>
      </xdr:nvSpPr>
      <xdr:spPr>
        <a:xfrm>
          <a:off x="7289613" y="7153274"/>
          <a:ext cx="2451646"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fPrintsWithSheet="0"/>
  </xdr:twoCellAnchor>
  <xdr:twoCellAnchor>
    <xdr:from>
      <xdr:col>51</xdr:col>
      <xdr:colOff>291430</xdr:colOff>
      <xdr:row>36</xdr:row>
      <xdr:rowOff>132773</xdr:rowOff>
    </xdr:from>
    <xdr:to>
      <xdr:col>55</xdr:col>
      <xdr:colOff>508000</xdr:colOff>
      <xdr:row>38</xdr:row>
      <xdr:rowOff>145222</xdr:rowOff>
    </xdr:to>
    <xdr:sp macro="" textlink="">
      <xdr:nvSpPr>
        <xdr:cNvPr id="9" name="四角形吹き出し 20">
          <a:extLst>
            <a:ext uri="{FF2B5EF4-FFF2-40B4-BE49-F238E27FC236}">
              <a16:creationId xmlns:a16="http://schemas.microsoft.com/office/drawing/2014/main" id="{9CF7637E-AB3E-4C70-B2C3-339CCEC02222}"/>
            </a:ext>
          </a:extLst>
        </xdr:cNvPr>
        <xdr:cNvSpPr/>
      </xdr:nvSpPr>
      <xdr:spPr>
        <a:xfrm>
          <a:off x="10927680" y="8267123"/>
          <a:ext cx="3035970" cy="469649"/>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fPrintsWithSheet="0"/>
  </xdr:twoCellAnchor>
  <xdr:twoCellAnchor>
    <xdr:from>
      <xdr:col>11</xdr:col>
      <xdr:colOff>130969</xdr:colOff>
      <xdr:row>22</xdr:row>
      <xdr:rowOff>19609</xdr:rowOff>
    </xdr:from>
    <xdr:to>
      <xdr:col>28</xdr:col>
      <xdr:colOff>123825</xdr:colOff>
      <xdr:row>23</xdr:row>
      <xdr:rowOff>23813</xdr:rowOff>
    </xdr:to>
    <xdr:sp macro="" textlink="">
      <xdr:nvSpPr>
        <xdr:cNvPr id="10" name="四角形吹き出し 12">
          <a:extLst>
            <a:ext uri="{FF2B5EF4-FFF2-40B4-BE49-F238E27FC236}">
              <a16:creationId xmlns:a16="http://schemas.microsoft.com/office/drawing/2014/main" id="{FB2AF63C-8CAF-4EB7-A235-E3F0AC2534C4}"/>
            </a:ext>
          </a:extLst>
        </xdr:cNvPr>
        <xdr:cNvSpPr/>
      </xdr:nvSpPr>
      <xdr:spPr>
        <a:xfrm>
          <a:off x="1693069" y="5067859"/>
          <a:ext cx="2367756" cy="232804"/>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33209682-9E11-4803-84D3-45B5F7DFCAEA}"/>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C8D48918-CA95-485D-939F-5822510BF631}"/>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DCC1D103-E72E-4178-97A2-3ACEEF531F7E}"/>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C1995C5B-81B0-440C-8CAC-23C709BB39CC}"/>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6E88396D-F936-4A27-B236-D0B26C5D3DB8}"/>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B63D2C69-B56B-4DFC-B64A-34BFA6FB54B8}"/>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691559E6-A5DE-4B22-85F2-48DF8D1497AE}"/>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DF7D5DA0-81CA-4DFC-89B2-A14381819FF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B39F9A0D-C743-4A4B-B5EA-98ED8A24574C}"/>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3BBD8858-8354-4B2B-905D-6ABCAC37224B}"/>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75E37E6B-915E-4E59-8228-A6087BDB266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7F708458-D431-4E2F-8EFE-34E50404C008}"/>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9A93F669-219E-48D9-9E79-D9F92D332025}"/>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FD80F20D-A983-457B-AB58-B990E823A8A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E1A6C0CD-37C0-4653-A944-78A2E25DBD41}"/>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11</xdr:row>
      <xdr:rowOff>0</xdr:rowOff>
    </xdr:from>
    <xdr:to>
      <xdr:col>22</xdr:col>
      <xdr:colOff>57149</xdr:colOff>
      <xdr:row>12</xdr:row>
      <xdr:rowOff>38100</xdr:rowOff>
    </xdr:to>
    <xdr:sp macro="" textlink="">
      <xdr:nvSpPr>
        <xdr:cNvPr id="17" name="Text Box 17">
          <a:extLst>
            <a:ext uri="{FF2B5EF4-FFF2-40B4-BE49-F238E27FC236}">
              <a16:creationId xmlns:a16="http://schemas.microsoft.com/office/drawing/2014/main" id="{AE39CBFB-35EC-4692-835C-2880CC635AC3}"/>
            </a:ext>
          </a:extLst>
        </xdr:cNvPr>
        <xdr:cNvSpPr txBox="1">
          <a:spLocks noChangeArrowheads="1"/>
        </xdr:cNvSpPr>
      </xdr:nvSpPr>
      <xdr:spPr bwMode="auto">
        <a:xfrm>
          <a:off x="3209925" y="2038350"/>
          <a:ext cx="6032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D4A801E6-0230-45F9-AACA-F165AD8CEA3A}"/>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767FC064-86E6-4CDC-AE1F-B8099AC3090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1B1DB964-BCE5-4697-AAE7-381664EFBF53}"/>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4706E98-69BB-4CD9-855F-219C17F20698}"/>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DFA84650-4610-45C6-9050-A7C814A9376E}"/>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E42E7C56-C26D-4DE8-8B52-81F3485DE8E1}"/>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D77A7AD5-B5D4-4E94-ABFB-A95B5AD9F513}"/>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8F1D7450-E8A6-4252-B23A-AC7A0D9EEEEC}"/>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ADE82D60-EF0B-4885-A7EF-BCAF204CA060}"/>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27" name="Text Box 13">
          <a:extLst>
            <a:ext uri="{FF2B5EF4-FFF2-40B4-BE49-F238E27FC236}">
              <a16:creationId xmlns:a16="http://schemas.microsoft.com/office/drawing/2014/main" id="{2E3C1BD9-1126-441C-8230-53240270E237}"/>
            </a:ext>
          </a:extLst>
        </xdr:cNvPr>
        <xdr:cNvSpPr txBox="1">
          <a:spLocks noChangeArrowheads="1"/>
        </xdr:cNvSpPr>
      </xdr:nvSpPr>
      <xdr:spPr bwMode="auto">
        <a:xfrm>
          <a:off x="3648075" y="1352550"/>
          <a:ext cx="6032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83670</xdr:colOff>
      <xdr:row>18</xdr:row>
      <xdr:rowOff>99359</xdr:rowOff>
    </xdr:from>
    <xdr:to>
      <xdr:col>28</xdr:col>
      <xdr:colOff>90296</xdr:colOff>
      <xdr:row>20</xdr:row>
      <xdr:rowOff>61259</xdr:rowOff>
    </xdr:to>
    <xdr:sp macro="" textlink="">
      <xdr:nvSpPr>
        <xdr:cNvPr id="28" name="AutoShape 1">
          <a:extLst>
            <a:ext uri="{FF2B5EF4-FFF2-40B4-BE49-F238E27FC236}">
              <a16:creationId xmlns:a16="http://schemas.microsoft.com/office/drawing/2014/main" id="{D83C2F2A-0DEF-4F59-A9E1-B9B76AA83A6F}"/>
            </a:ext>
          </a:extLst>
        </xdr:cNvPr>
        <xdr:cNvSpPr>
          <a:spLocks noChangeArrowheads="1"/>
        </xdr:cNvSpPr>
      </xdr:nvSpPr>
      <xdr:spPr bwMode="auto">
        <a:xfrm>
          <a:off x="2324846" y="3341594"/>
          <a:ext cx="1948979" cy="290606"/>
        </a:xfrm>
        <a:prstGeom prst="wedgeRoundRectCallout">
          <a:avLst>
            <a:gd name="adj1" fmla="val -57844"/>
            <a:gd name="adj2" fmla="val 66380"/>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2" name="四角形吹き出し 3">
          <a:extLst>
            <a:ext uri="{FF2B5EF4-FFF2-40B4-BE49-F238E27FC236}">
              <a16:creationId xmlns:a16="http://schemas.microsoft.com/office/drawing/2014/main" id="{CA490939-6CF5-4C53-97A6-B4440F6FCA15}"/>
            </a:ext>
          </a:extLst>
        </xdr:cNvPr>
        <xdr:cNvSpPr/>
      </xdr:nvSpPr>
      <xdr:spPr>
        <a:xfrm>
          <a:off x="2566226" y="397328"/>
          <a:ext cx="2559584" cy="337797"/>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twoCellAnchor>
    <xdr:from>
      <xdr:col>35</xdr:col>
      <xdr:colOff>67234</xdr:colOff>
      <xdr:row>1</xdr:row>
      <xdr:rowOff>112058</xdr:rowOff>
    </xdr:from>
    <xdr:to>
      <xdr:col>43</xdr:col>
      <xdr:colOff>47624</xdr:colOff>
      <xdr:row>2</xdr:row>
      <xdr:rowOff>228197</xdr:rowOff>
    </xdr:to>
    <xdr:sp macro="" textlink="">
      <xdr:nvSpPr>
        <xdr:cNvPr id="3" name="四角形吹き出し 6">
          <a:extLst>
            <a:ext uri="{FF2B5EF4-FFF2-40B4-BE49-F238E27FC236}">
              <a16:creationId xmlns:a16="http://schemas.microsoft.com/office/drawing/2014/main" id="{6BB42F14-1B5B-4CE2-A650-ABAFC6B11727}"/>
            </a:ext>
          </a:extLst>
        </xdr:cNvPr>
        <xdr:cNvSpPr/>
      </xdr:nvSpPr>
      <xdr:spPr>
        <a:xfrm>
          <a:off x="5356784" y="359708"/>
          <a:ext cx="2012390"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fPrintsWithSheet="0"/>
  </xdr:twoCellAnchor>
  <xdr:twoCellAnchor>
    <xdr:from>
      <xdr:col>44</xdr:col>
      <xdr:colOff>415637</xdr:colOff>
      <xdr:row>47</xdr:row>
      <xdr:rowOff>129165</xdr:rowOff>
    </xdr:from>
    <xdr:to>
      <xdr:col>52</xdr:col>
      <xdr:colOff>427182</xdr:colOff>
      <xdr:row>52</xdr:row>
      <xdr:rowOff>138545</xdr:rowOff>
    </xdr:to>
    <xdr:sp macro="" textlink="">
      <xdr:nvSpPr>
        <xdr:cNvPr id="4" name="四角形吹き出し 8">
          <a:extLst>
            <a:ext uri="{FF2B5EF4-FFF2-40B4-BE49-F238E27FC236}">
              <a16:creationId xmlns:a16="http://schemas.microsoft.com/office/drawing/2014/main" id="{4C1BAB63-50D6-4BB4-A296-72E271D72E5F}"/>
            </a:ext>
          </a:extLst>
        </xdr:cNvPr>
        <xdr:cNvSpPr/>
      </xdr:nvSpPr>
      <xdr:spPr>
        <a:xfrm>
          <a:off x="8340437" y="10663815"/>
          <a:ext cx="4837545" cy="834880"/>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1400" b="1" u="sng">
              <a:solidFill>
                <a:srgbClr val="FF0000"/>
              </a:solidFill>
              <a:effectLst/>
            </a:rPr>
            <a:t>設備使用者</a:t>
          </a:r>
          <a:r>
            <a:rPr lang="ja-JP" altLang="en-US" sz="1400">
              <a:solidFill>
                <a:srgbClr val="FF0000"/>
              </a:solidFill>
              <a:effectLst/>
            </a:rPr>
            <a:t>の事業者名および担当者名を記入すること</a:t>
          </a:r>
        </a:p>
      </xdr:txBody>
    </xdr:sp>
    <xdr:clientData fPrintsWithSheet="0"/>
  </xdr:twoCellAnchor>
  <xdr:twoCellAnchor>
    <xdr:from>
      <xdr:col>0</xdr:col>
      <xdr:colOff>188329</xdr:colOff>
      <xdr:row>25</xdr:row>
      <xdr:rowOff>4330</xdr:rowOff>
    </xdr:from>
    <xdr:to>
      <xdr:col>26</xdr:col>
      <xdr:colOff>51955</xdr:colOff>
      <xdr:row>27</xdr:row>
      <xdr:rowOff>86591</xdr:rowOff>
    </xdr:to>
    <xdr:sp macro="" textlink="">
      <xdr:nvSpPr>
        <xdr:cNvPr id="5" name="四角形吹き出し 11">
          <a:extLst>
            <a:ext uri="{FF2B5EF4-FFF2-40B4-BE49-F238E27FC236}">
              <a16:creationId xmlns:a16="http://schemas.microsoft.com/office/drawing/2014/main" id="{9A7B99E5-E6F2-45E2-BEA2-5F4C61705F36}"/>
            </a:ext>
          </a:extLst>
        </xdr:cNvPr>
        <xdr:cNvSpPr/>
      </xdr:nvSpPr>
      <xdr:spPr>
        <a:xfrm rot="10800000" flipV="1">
          <a:off x="188329" y="5681230"/>
          <a:ext cx="3889526" cy="482311"/>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fPrintsWithSheet="0"/>
  </xdr:twoCellAnchor>
  <xdr:twoCellAnchor>
    <xdr:from>
      <xdr:col>37</xdr:col>
      <xdr:colOff>124731</xdr:colOff>
      <xdr:row>4</xdr:row>
      <xdr:rowOff>165966</xdr:rowOff>
    </xdr:from>
    <xdr:to>
      <xdr:col>43</xdr:col>
      <xdr:colOff>381720</xdr:colOff>
      <xdr:row>6</xdr:row>
      <xdr:rowOff>178954</xdr:rowOff>
    </xdr:to>
    <xdr:sp macro="" textlink="">
      <xdr:nvSpPr>
        <xdr:cNvPr id="6" name="四角形吹き出し 14">
          <a:extLst>
            <a:ext uri="{FF2B5EF4-FFF2-40B4-BE49-F238E27FC236}">
              <a16:creationId xmlns:a16="http://schemas.microsoft.com/office/drawing/2014/main" id="{F28EE7A1-E522-4FF5-893D-ED7B36739FF5}"/>
            </a:ext>
          </a:extLst>
        </xdr:cNvPr>
        <xdr:cNvSpPr/>
      </xdr:nvSpPr>
      <xdr:spPr>
        <a:xfrm>
          <a:off x="5693681" y="1099416"/>
          <a:ext cx="2009589" cy="413038"/>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1EC5D-96BE-43AC-A63C-47D17F27A638}">
  <sheetPr>
    <tabColor theme="0" tint="-4.9989318521683403E-2"/>
  </sheetPr>
  <dimension ref="B1:AY46"/>
  <sheetViews>
    <sheetView tabSelected="1" view="pageBreakPreview" zoomScaleNormal="100" zoomScaleSheetLayoutView="100" workbookViewId="0">
      <selection activeCell="B5" sqref="B5:O6"/>
    </sheetView>
  </sheetViews>
  <sheetFormatPr defaultRowHeight="13"/>
  <cols>
    <col min="1" max="46" width="2.08984375" style="1" customWidth="1"/>
    <col min="47" max="47" width="0.6328125" style="1" customWidth="1"/>
    <col min="48" max="48" width="1" style="1" customWidth="1"/>
    <col min="49" max="50" width="8.7265625" style="1"/>
    <col min="51" max="51" width="15" style="1" bestFit="1" customWidth="1"/>
    <col min="52" max="257" width="8.7265625" style="1"/>
    <col min="258" max="302" width="2" style="1" customWidth="1"/>
    <col min="303" max="303" width="0.6328125" style="1" customWidth="1"/>
    <col min="304" max="304" width="1" style="1" customWidth="1"/>
    <col min="305" max="513" width="8.7265625" style="1"/>
    <col min="514" max="558" width="2" style="1" customWidth="1"/>
    <col min="559" max="559" width="0.6328125" style="1" customWidth="1"/>
    <col min="560" max="560" width="1" style="1" customWidth="1"/>
    <col min="561" max="769" width="8.7265625" style="1"/>
    <col min="770" max="814" width="2" style="1" customWidth="1"/>
    <col min="815" max="815" width="0.6328125" style="1" customWidth="1"/>
    <col min="816" max="816" width="1" style="1" customWidth="1"/>
    <col min="817" max="1025" width="8.7265625" style="1"/>
    <col min="1026" max="1070" width="2" style="1" customWidth="1"/>
    <col min="1071" max="1071" width="0.6328125" style="1" customWidth="1"/>
    <col min="1072" max="1072" width="1" style="1" customWidth="1"/>
    <col min="1073" max="1281" width="8.7265625" style="1"/>
    <col min="1282" max="1326" width="2" style="1" customWidth="1"/>
    <col min="1327" max="1327" width="0.6328125" style="1" customWidth="1"/>
    <col min="1328" max="1328" width="1" style="1" customWidth="1"/>
    <col min="1329" max="1537" width="8.7265625" style="1"/>
    <col min="1538" max="1582" width="2" style="1" customWidth="1"/>
    <col min="1583" max="1583" width="0.6328125" style="1" customWidth="1"/>
    <col min="1584" max="1584" width="1" style="1" customWidth="1"/>
    <col min="1585" max="1793" width="8.7265625" style="1"/>
    <col min="1794" max="1838" width="2" style="1" customWidth="1"/>
    <col min="1839" max="1839" width="0.6328125" style="1" customWidth="1"/>
    <col min="1840" max="1840" width="1" style="1" customWidth="1"/>
    <col min="1841" max="2049" width="8.7265625" style="1"/>
    <col min="2050" max="2094" width="2" style="1" customWidth="1"/>
    <col min="2095" max="2095" width="0.6328125" style="1" customWidth="1"/>
    <col min="2096" max="2096" width="1" style="1" customWidth="1"/>
    <col min="2097" max="2305" width="8.7265625" style="1"/>
    <col min="2306" max="2350" width="2" style="1" customWidth="1"/>
    <col min="2351" max="2351" width="0.6328125" style="1" customWidth="1"/>
    <col min="2352" max="2352" width="1" style="1" customWidth="1"/>
    <col min="2353" max="2561" width="8.7265625" style="1"/>
    <col min="2562" max="2606" width="2" style="1" customWidth="1"/>
    <col min="2607" max="2607" width="0.6328125" style="1" customWidth="1"/>
    <col min="2608" max="2608" width="1" style="1" customWidth="1"/>
    <col min="2609" max="2817" width="8.7265625" style="1"/>
    <col min="2818" max="2862" width="2" style="1" customWidth="1"/>
    <col min="2863" max="2863" width="0.6328125" style="1" customWidth="1"/>
    <col min="2864" max="2864" width="1" style="1" customWidth="1"/>
    <col min="2865" max="3073" width="8.7265625" style="1"/>
    <col min="3074" max="3118" width="2" style="1" customWidth="1"/>
    <col min="3119" max="3119" width="0.6328125" style="1" customWidth="1"/>
    <col min="3120" max="3120" width="1" style="1" customWidth="1"/>
    <col min="3121" max="3329" width="8.7265625" style="1"/>
    <col min="3330" max="3374" width="2" style="1" customWidth="1"/>
    <col min="3375" max="3375" width="0.6328125" style="1" customWidth="1"/>
    <col min="3376" max="3376" width="1" style="1" customWidth="1"/>
    <col min="3377" max="3585" width="8.7265625" style="1"/>
    <col min="3586" max="3630" width="2" style="1" customWidth="1"/>
    <col min="3631" max="3631" width="0.6328125" style="1" customWidth="1"/>
    <col min="3632" max="3632" width="1" style="1" customWidth="1"/>
    <col min="3633" max="3841" width="8.7265625" style="1"/>
    <col min="3842" max="3886" width="2" style="1" customWidth="1"/>
    <col min="3887" max="3887" width="0.6328125" style="1" customWidth="1"/>
    <col min="3888" max="3888" width="1" style="1" customWidth="1"/>
    <col min="3889" max="4097" width="8.7265625" style="1"/>
    <col min="4098" max="4142" width="2" style="1" customWidth="1"/>
    <col min="4143" max="4143" width="0.6328125" style="1" customWidth="1"/>
    <col min="4144" max="4144" width="1" style="1" customWidth="1"/>
    <col min="4145" max="4353" width="8.7265625" style="1"/>
    <col min="4354" max="4398" width="2" style="1" customWidth="1"/>
    <col min="4399" max="4399" width="0.6328125" style="1" customWidth="1"/>
    <col min="4400" max="4400" width="1" style="1" customWidth="1"/>
    <col min="4401" max="4609" width="8.7265625" style="1"/>
    <col min="4610" max="4654" width="2" style="1" customWidth="1"/>
    <col min="4655" max="4655" width="0.6328125" style="1" customWidth="1"/>
    <col min="4656" max="4656" width="1" style="1" customWidth="1"/>
    <col min="4657" max="4865" width="8.7265625" style="1"/>
    <col min="4866" max="4910" width="2" style="1" customWidth="1"/>
    <col min="4911" max="4911" width="0.6328125" style="1" customWidth="1"/>
    <col min="4912" max="4912" width="1" style="1" customWidth="1"/>
    <col min="4913" max="5121" width="8.7265625" style="1"/>
    <col min="5122" max="5166" width="2" style="1" customWidth="1"/>
    <col min="5167" max="5167" width="0.6328125" style="1" customWidth="1"/>
    <col min="5168" max="5168" width="1" style="1" customWidth="1"/>
    <col min="5169" max="5377" width="8.7265625" style="1"/>
    <col min="5378" max="5422" width="2" style="1" customWidth="1"/>
    <col min="5423" max="5423" width="0.6328125" style="1" customWidth="1"/>
    <col min="5424" max="5424" width="1" style="1" customWidth="1"/>
    <col min="5425" max="5633" width="8.7265625" style="1"/>
    <col min="5634" max="5678" width="2" style="1" customWidth="1"/>
    <col min="5679" max="5679" width="0.6328125" style="1" customWidth="1"/>
    <col min="5680" max="5680" width="1" style="1" customWidth="1"/>
    <col min="5681" max="5889" width="8.7265625" style="1"/>
    <col min="5890" max="5934" width="2" style="1" customWidth="1"/>
    <col min="5935" max="5935" width="0.6328125" style="1" customWidth="1"/>
    <col min="5936" max="5936" width="1" style="1" customWidth="1"/>
    <col min="5937" max="6145" width="8.7265625" style="1"/>
    <col min="6146" max="6190" width="2" style="1" customWidth="1"/>
    <col min="6191" max="6191" width="0.6328125" style="1" customWidth="1"/>
    <col min="6192" max="6192" width="1" style="1" customWidth="1"/>
    <col min="6193" max="6401" width="8.7265625" style="1"/>
    <col min="6402" max="6446" width="2" style="1" customWidth="1"/>
    <col min="6447" max="6447" width="0.6328125" style="1" customWidth="1"/>
    <col min="6448" max="6448" width="1" style="1" customWidth="1"/>
    <col min="6449" max="6657" width="8.7265625" style="1"/>
    <col min="6658" max="6702" width="2" style="1" customWidth="1"/>
    <col min="6703" max="6703" width="0.6328125" style="1" customWidth="1"/>
    <col min="6704" max="6704" width="1" style="1" customWidth="1"/>
    <col min="6705" max="6913" width="8.7265625" style="1"/>
    <col min="6914" max="6958" width="2" style="1" customWidth="1"/>
    <col min="6959" max="6959" width="0.6328125" style="1" customWidth="1"/>
    <col min="6960" max="6960" width="1" style="1" customWidth="1"/>
    <col min="6961" max="7169" width="8.7265625" style="1"/>
    <col min="7170" max="7214" width="2" style="1" customWidth="1"/>
    <col min="7215" max="7215" width="0.6328125" style="1" customWidth="1"/>
    <col min="7216" max="7216" width="1" style="1" customWidth="1"/>
    <col min="7217" max="7425" width="8.7265625" style="1"/>
    <col min="7426" max="7470" width="2" style="1" customWidth="1"/>
    <col min="7471" max="7471" width="0.6328125" style="1" customWidth="1"/>
    <col min="7472" max="7472" width="1" style="1" customWidth="1"/>
    <col min="7473" max="7681" width="8.7265625" style="1"/>
    <col min="7682" max="7726" width="2" style="1" customWidth="1"/>
    <col min="7727" max="7727" width="0.6328125" style="1" customWidth="1"/>
    <col min="7728" max="7728" width="1" style="1" customWidth="1"/>
    <col min="7729" max="7937" width="8.7265625" style="1"/>
    <col min="7938" max="7982" width="2" style="1" customWidth="1"/>
    <col min="7983" max="7983" width="0.6328125" style="1" customWidth="1"/>
    <col min="7984" max="7984" width="1" style="1" customWidth="1"/>
    <col min="7985" max="8193" width="8.7265625" style="1"/>
    <col min="8194" max="8238" width="2" style="1" customWidth="1"/>
    <col min="8239" max="8239" width="0.6328125" style="1" customWidth="1"/>
    <col min="8240" max="8240" width="1" style="1" customWidth="1"/>
    <col min="8241" max="8449" width="8.7265625" style="1"/>
    <col min="8450" max="8494" width="2" style="1" customWidth="1"/>
    <col min="8495" max="8495" width="0.6328125" style="1" customWidth="1"/>
    <col min="8496" max="8496" width="1" style="1" customWidth="1"/>
    <col min="8497" max="8705" width="8.7265625" style="1"/>
    <col min="8706" max="8750" width="2" style="1" customWidth="1"/>
    <col min="8751" max="8751" width="0.6328125" style="1" customWidth="1"/>
    <col min="8752" max="8752" width="1" style="1" customWidth="1"/>
    <col min="8753" max="8961" width="8.7265625" style="1"/>
    <col min="8962" max="9006" width="2" style="1" customWidth="1"/>
    <col min="9007" max="9007" width="0.6328125" style="1" customWidth="1"/>
    <col min="9008" max="9008" width="1" style="1" customWidth="1"/>
    <col min="9009" max="9217" width="8.7265625" style="1"/>
    <col min="9218" max="9262" width="2" style="1" customWidth="1"/>
    <col min="9263" max="9263" width="0.6328125" style="1" customWidth="1"/>
    <col min="9264" max="9264" width="1" style="1" customWidth="1"/>
    <col min="9265" max="9473" width="8.7265625" style="1"/>
    <col min="9474" max="9518" width="2" style="1" customWidth="1"/>
    <col min="9519" max="9519" width="0.6328125" style="1" customWidth="1"/>
    <col min="9520" max="9520" width="1" style="1" customWidth="1"/>
    <col min="9521" max="9729" width="8.7265625" style="1"/>
    <col min="9730" max="9774" width="2" style="1" customWidth="1"/>
    <col min="9775" max="9775" width="0.6328125" style="1" customWidth="1"/>
    <col min="9776" max="9776" width="1" style="1" customWidth="1"/>
    <col min="9777" max="9985" width="8.7265625" style="1"/>
    <col min="9986" max="10030" width="2" style="1" customWidth="1"/>
    <col min="10031" max="10031" width="0.6328125" style="1" customWidth="1"/>
    <col min="10032" max="10032" width="1" style="1" customWidth="1"/>
    <col min="10033" max="10241" width="8.7265625" style="1"/>
    <col min="10242" max="10286" width="2" style="1" customWidth="1"/>
    <col min="10287" max="10287" width="0.6328125" style="1" customWidth="1"/>
    <col min="10288" max="10288" width="1" style="1" customWidth="1"/>
    <col min="10289" max="10497" width="8.7265625" style="1"/>
    <col min="10498" max="10542" width="2" style="1" customWidth="1"/>
    <col min="10543" max="10543" width="0.6328125" style="1" customWidth="1"/>
    <col min="10544" max="10544" width="1" style="1" customWidth="1"/>
    <col min="10545" max="10753" width="8.7265625" style="1"/>
    <col min="10754" max="10798" width="2" style="1" customWidth="1"/>
    <col min="10799" max="10799" width="0.6328125" style="1" customWidth="1"/>
    <col min="10800" max="10800" width="1" style="1" customWidth="1"/>
    <col min="10801" max="11009" width="8.7265625" style="1"/>
    <col min="11010" max="11054" width="2" style="1" customWidth="1"/>
    <col min="11055" max="11055" width="0.6328125" style="1" customWidth="1"/>
    <col min="11056" max="11056" width="1" style="1" customWidth="1"/>
    <col min="11057" max="11265" width="8.7265625" style="1"/>
    <col min="11266" max="11310" width="2" style="1" customWidth="1"/>
    <col min="11311" max="11311" width="0.6328125" style="1" customWidth="1"/>
    <col min="11312" max="11312" width="1" style="1" customWidth="1"/>
    <col min="11313" max="11521" width="8.7265625" style="1"/>
    <col min="11522" max="11566" width="2" style="1" customWidth="1"/>
    <col min="11567" max="11567" width="0.6328125" style="1" customWidth="1"/>
    <col min="11568" max="11568" width="1" style="1" customWidth="1"/>
    <col min="11569" max="11777" width="8.7265625" style="1"/>
    <col min="11778" max="11822" width="2" style="1" customWidth="1"/>
    <col min="11823" max="11823" width="0.6328125" style="1" customWidth="1"/>
    <col min="11824" max="11824" width="1" style="1" customWidth="1"/>
    <col min="11825" max="12033" width="8.7265625" style="1"/>
    <col min="12034" max="12078" width="2" style="1" customWidth="1"/>
    <col min="12079" max="12079" width="0.6328125" style="1" customWidth="1"/>
    <col min="12080" max="12080" width="1" style="1" customWidth="1"/>
    <col min="12081" max="12289" width="8.7265625" style="1"/>
    <col min="12290" max="12334" width="2" style="1" customWidth="1"/>
    <col min="12335" max="12335" width="0.6328125" style="1" customWidth="1"/>
    <col min="12336" max="12336" width="1" style="1" customWidth="1"/>
    <col min="12337" max="12545" width="8.7265625" style="1"/>
    <col min="12546" max="12590" width="2" style="1" customWidth="1"/>
    <col min="12591" max="12591" width="0.6328125" style="1" customWidth="1"/>
    <col min="12592" max="12592" width="1" style="1" customWidth="1"/>
    <col min="12593" max="12801" width="8.7265625" style="1"/>
    <col min="12802" max="12846" width="2" style="1" customWidth="1"/>
    <col min="12847" max="12847" width="0.6328125" style="1" customWidth="1"/>
    <col min="12848" max="12848" width="1" style="1" customWidth="1"/>
    <col min="12849" max="13057" width="8.7265625" style="1"/>
    <col min="13058" max="13102" width="2" style="1" customWidth="1"/>
    <col min="13103" max="13103" width="0.6328125" style="1" customWidth="1"/>
    <col min="13104" max="13104" width="1" style="1" customWidth="1"/>
    <col min="13105" max="13313" width="8.7265625" style="1"/>
    <col min="13314" max="13358" width="2" style="1" customWidth="1"/>
    <col min="13359" max="13359" width="0.6328125" style="1" customWidth="1"/>
    <col min="13360" max="13360" width="1" style="1" customWidth="1"/>
    <col min="13361" max="13569" width="8.7265625" style="1"/>
    <col min="13570" max="13614" width="2" style="1" customWidth="1"/>
    <col min="13615" max="13615" width="0.6328125" style="1" customWidth="1"/>
    <col min="13616" max="13616" width="1" style="1" customWidth="1"/>
    <col min="13617" max="13825" width="8.7265625" style="1"/>
    <col min="13826" max="13870" width="2" style="1" customWidth="1"/>
    <col min="13871" max="13871" width="0.6328125" style="1" customWidth="1"/>
    <col min="13872" max="13872" width="1" style="1" customWidth="1"/>
    <col min="13873" max="14081" width="8.7265625" style="1"/>
    <col min="14082" max="14126" width="2" style="1" customWidth="1"/>
    <col min="14127" max="14127" width="0.6328125" style="1" customWidth="1"/>
    <col min="14128" max="14128" width="1" style="1" customWidth="1"/>
    <col min="14129" max="14337" width="8.7265625" style="1"/>
    <col min="14338" max="14382" width="2" style="1" customWidth="1"/>
    <col min="14383" max="14383" width="0.6328125" style="1" customWidth="1"/>
    <col min="14384" max="14384" width="1" style="1" customWidth="1"/>
    <col min="14385" max="14593" width="8.7265625" style="1"/>
    <col min="14594" max="14638" width="2" style="1" customWidth="1"/>
    <col min="14639" max="14639" width="0.6328125" style="1" customWidth="1"/>
    <col min="14640" max="14640" width="1" style="1" customWidth="1"/>
    <col min="14641" max="14849" width="8.7265625" style="1"/>
    <col min="14850" max="14894" width="2" style="1" customWidth="1"/>
    <col min="14895" max="14895" width="0.6328125" style="1" customWidth="1"/>
    <col min="14896" max="14896" width="1" style="1" customWidth="1"/>
    <col min="14897" max="15105" width="8.7265625" style="1"/>
    <col min="15106" max="15150" width="2" style="1" customWidth="1"/>
    <col min="15151" max="15151" width="0.6328125" style="1" customWidth="1"/>
    <col min="15152" max="15152" width="1" style="1" customWidth="1"/>
    <col min="15153" max="15361" width="8.7265625" style="1"/>
    <col min="15362" max="15406" width="2" style="1" customWidth="1"/>
    <col min="15407" max="15407" width="0.6328125" style="1" customWidth="1"/>
    <col min="15408" max="15408" width="1" style="1" customWidth="1"/>
    <col min="15409" max="15617" width="8.7265625" style="1"/>
    <col min="15618" max="15662" width="2" style="1" customWidth="1"/>
    <col min="15663" max="15663" width="0.6328125" style="1" customWidth="1"/>
    <col min="15664" max="15664" width="1" style="1" customWidth="1"/>
    <col min="15665" max="15873" width="8.7265625" style="1"/>
    <col min="15874" max="15918" width="2" style="1" customWidth="1"/>
    <col min="15919" max="15919" width="0.6328125" style="1" customWidth="1"/>
    <col min="15920" max="15920" width="1" style="1" customWidth="1"/>
    <col min="15921" max="16129" width="8.7265625" style="1"/>
    <col min="16130" max="16174" width="2" style="1" customWidth="1"/>
    <col min="16175" max="16175" width="0.6328125" style="1" customWidth="1"/>
    <col min="16176" max="16176" width="1" style="1" customWidth="1"/>
    <col min="16177" max="16384" width="8.7265625" style="1"/>
  </cols>
  <sheetData>
    <row r="1" spans="2:46">
      <c r="B1" s="1" t="s">
        <v>0</v>
      </c>
    </row>
    <row r="4" spans="2:46" s="2" customFormat="1" ht="13.5" customHeight="1">
      <c r="B4" s="300" t="s">
        <v>1</v>
      </c>
      <c r="C4" s="300"/>
      <c r="D4" s="300"/>
      <c r="E4" s="300"/>
      <c r="F4" s="300"/>
      <c r="G4" s="300"/>
      <c r="H4" s="300"/>
      <c r="I4" s="300"/>
      <c r="J4" s="300"/>
      <c r="K4" s="300"/>
      <c r="L4" s="300"/>
      <c r="M4" s="300"/>
      <c r="N4" s="300"/>
      <c r="O4" s="300"/>
      <c r="S4" s="3"/>
      <c r="T4" s="3"/>
      <c r="U4" s="3"/>
      <c r="V4" s="3"/>
      <c r="W4" s="3"/>
      <c r="X4" s="3"/>
      <c r="Y4" s="3"/>
      <c r="Z4" s="3"/>
      <c r="AA4" s="3"/>
      <c r="AB4" s="3"/>
      <c r="AC4" s="3"/>
      <c r="AD4" s="3"/>
      <c r="AE4" s="300" t="s">
        <v>2</v>
      </c>
      <c r="AF4" s="300"/>
      <c r="AG4" s="300"/>
      <c r="AH4" s="300"/>
      <c r="AI4" s="300"/>
      <c r="AJ4" s="300"/>
      <c r="AK4" s="300"/>
      <c r="AL4" s="300"/>
      <c r="AM4" s="300"/>
      <c r="AN4" s="300"/>
      <c r="AO4" s="300"/>
      <c r="AP4" s="300"/>
      <c r="AQ4" s="300"/>
      <c r="AR4" s="300"/>
      <c r="AS4" s="300"/>
      <c r="AT4" s="300"/>
    </row>
    <row r="5" spans="2:46" s="2" customFormat="1" ht="13.5" customHeight="1">
      <c r="B5" s="305" t="str">
        <f>'別紙㉓-2入力ｼｰﾄ　燃料使用量データシート(CGS用)　・'!C5</f>
        <v>R3K001X</v>
      </c>
      <c r="C5" s="306"/>
      <c r="D5" s="306"/>
      <c r="E5" s="306"/>
      <c r="F5" s="306"/>
      <c r="G5" s="306"/>
      <c r="H5" s="306"/>
      <c r="I5" s="306"/>
      <c r="J5" s="306"/>
      <c r="K5" s="306"/>
      <c r="L5" s="306"/>
      <c r="M5" s="306"/>
      <c r="N5" s="306"/>
      <c r="O5" s="307"/>
      <c r="P5" s="4"/>
      <c r="V5" s="5"/>
      <c r="W5" s="5"/>
      <c r="X5" s="5"/>
      <c r="Y5" s="5"/>
      <c r="Z5" s="5"/>
      <c r="AA5" s="5"/>
      <c r="AB5" s="5"/>
      <c r="AC5" s="5"/>
      <c r="AD5" s="5"/>
      <c r="AE5" s="301" t="s">
        <v>3</v>
      </c>
      <c r="AF5" s="302"/>
      <c r="AG5" s="302"/>
      <c r="AH5" s="302"/>
      <c r="AI5" s="303" t="s">
        <v>220</v>
      </c>
      <c r="AJ5" s="303"/>
      <c r="AK5" s="304"/>
      <c r="AL5" s="304"/>
      <c r="AM5" s="303"/>
      <c r="AN5" s="303"/>
      <c r="AO5" s="304"/>
      <c r="AP5" s="304"/>
      <c r="AQ5" s="303"/>
      <c r="AR5" s="303"/>
      <c r="AS5" s="304"/>
      <c r="AT5" s="304"/>
    </row>
    <row r="6" spans="2:46" s="2" customFormat="1" ht="13.5" customHeight="1">
      <c r="B6" s="308"/>
      <c r="C6" s="309"/>
      <c r="D6" s="309"/>
      <c r="E6" s="309"/>
      <c r="F6" s="309"/>
      <c r="G6" s="309"/>
      <c r="H6" s="309"/>
      <c r="I6" s="309"/>
      <c r="J6" s="309"/>
      <c r="K6" s="309"/>
      <c r="L6" s="309"/>
      <c r="M6" s="309"/>
      <c r="N6" s="309"/>
      <c r="O6" s="310"/>
      <c r="P6" s="4"/>
      <c r="V6" s="6"/>
      <c r="W6" s="6"/>
      <c r="X6" s="6"/>
      <c r="Y6" s="6"/>
      <c r="Z6" s="6"/>
      <c r="AA6" s="6"/>
      <c r="AB6" s="6"/>
      <c r="AC6" s="6"/>
      <c r="AD6" s="6"/>
      <c r="AE6" s="302"/>
      <c r="AF6" s="302"/>
      <c r="AG6" s="302"/>
      <c r="AH6" s="302"/>
      <c r="AI6" s="303"/>
      <c r="AJ6" s="303"/>
      <c r="AK6" s="304"/>
      <c r="AL6" s="304"/>
      <c r="AM6" s="303"/>
      <c r="AN6" s="303"/>
      <c r="AO6" s="304"/>
      <c r="AP6" s="304"/>
      <c r="AQ6" s="303"/>
      <c r="AR6" s="303"/>
      <c r="AS6" s="304"/>
      <c r="AT6" s="304"/>
    </row>
    <row r="7" spans="2:46" ht="13.5" customHeight="1">
      <c r="B7" s="7"/>
      <c r="C7" s="7"/>
      <c r="D7" s="7"/>
      <c r="E7" s="7"/>
      <c r="F7" s="7"/>
      <c r="G7" s="7"/>
      <c r="H7" s="7"/>
      <c r="I7" s="7"/>
      <c r="J7" s="7"/>
      <c r="K7" s="7"/>
      <c r="L7" s="7"/>
      <c r="M7" s="7"/>
      <c r="N7" s="7"/>
      <c r="O7" s="7"/>
      <c r="P7" s="7"/>
      <c r="Q7" s="7"/>
      <c r="R7" s="7"/>
      <c r="S7" s="4"/>
      <c r="T7" s="6"/>
      <c r="U7" s="6"/>
      <c r="V7" s="6"/>
      <c r="W7" s="6"/>
      <c r="X7" s="6"/>
      <c r="Y7" s="6"/>
      <c r="Z7" s="6"/>
      <c r="AA7" s="6"/>
      <c r="AB7" s="6"/>
      <c r="AC7" s="6"/>
      <c r="AD7" s="6"/>
      <c r="AE7" s="8"/>
      <c r="AF7" s="8"/>
      <c r="AG7" s="8"/>
      <c r="AH7" s="8"/>
      <c r="AI7" s="8"/>
      <c r="AJ7" s="8"/>
      <c r="AK7" s="8"/>
      <c r="AL7" s="9"/>
      <c r="AM7" s="8"/>
      <c r="AN7" s="8"/>
      <c r="AO7" s="8"/>
      <c r="AP7" s="9"/>
      <c r="AQ7" s="8"/>
      <c r="AR7" s="8"/>
      <c r="AS7" s="8"/>
      <c r="AT7" s="9"/>
    </row>
    <row r="8" spans="2:46" ht="13.5" customHeight="1">
      <c r="B8" s="7"/>
      <c r="C8" s="7"/>
      <c r="D8" s="7"/>
      <c r="E8" s="7"/>
      <c r="F8" s="7"/>
      <c r="G8" s="7"/>
      <c r="H8" s="7"/>
      <c r="I8" s="7"/>
      <c r="J8" s="7"/>
      <c r="K8" s="7"/>
      <c r="L8" s="7"/>
      <c r="M8" s="7"/>
      <c r="N8" s="7"/>
      <c r="O8" s="7"/>
      <c r="P8" s="7"/>
      <c r="Q8" s="7"/>
      <c r="R8" s="7"/>
      <c r="S8" s="4"/>
      <c r="T8" s="6"/>
      <c r="U8" s="6"/>
      <c r="V8" s="6"/>
      <c r="W8" s="6"/>
      <c r="X8" s="6"/>
      <c r="Y8" s="6"/>
      <c r="Z8" s="6"/>
      <c r="AA8" s="6"/>
      <c r="AB8" s="6"/>
      <c r="AC8" s="6"/>
      <c r="AD8" s="6"/>
      <c r="AE8" s="8"/>
      <c r="AF8" s="8"/>
      <c r="AG8" s="8"/>
      <c r="AH8" s="8"/>
      <c r="AI8" s="8"/>
      <c r="AJ8" s="8"/>
      <c r="AK8" s="8"/>
      <c r="AL8" s="9"/>
      <c r="AM8" s="8"/>
      <c r="AN8" s="8"/>
      <c r="AO8" s="8"/>
      <c r="AP8" s="9"/>
      <c r="AQ8" s="8"/>
      <c r="AR8" s="8"/>
      <c r="AS8" s="8"/>
      <c r="AT8" s="9"/>
    </row>
    <row r="9" spans="2:46" s="10" customFormat="1" ht="18" customHeight="1">
      <c r="B9" s="299" t="s">
        <v>221</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row>
    <row r="10" spans="2:46" s="10" customFormat="1" ht="18" customHeight="1">
      <c r="B10" s="299" t="s">
        <v>4</v>
      </c>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row>
    <row r="11" spans="2:46" s="11" customFormat="1" ht="18" customHeight="1">
      <c r="B11" s="299" t="s">
        <v>5</v>
      </c>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row>
    <row r="12" spans="2:46" ht="13.5" customHeight="1">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row>
    <row r="13" spans="2:46">
      <c r="B13" s="2" t="s">
        <v>6</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row>
    <row r="14" spans="2:46" s="11" customFormat="1" ht="13.5" customHeight="1">
      <c r="B14" s="2" t="s">
        <v>7</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s="11" customFormat="1"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2:51" ht="13.5" customHeight="1">
      <c r="B17" s="293" t="s">
        <v>8</v>
      </c>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row>
    <row r="18" spans="2:51" ht="13.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2:51">
      <c r="B19" s="294" t="s">
        <v>9</v>
      </c>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row>
    <row r="21" spans="2:51">
      <c r="B21" s="2" t="s">
        <v>10</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2:51" s="13" customFormat="1" ht="13.5" customHeight="1">
      <c r="B22" s="295" t="s">
        <v>11</v>
      </c>
      <c r="C22" s="295"/>
      <c r="D22" s="295"/>
      <c r="E22" s="295"/>
      <c r="F22" s="295"/>
      <c r="G22" s="296" t="str">
        <f>'別紙㉓-2入力ｼｰﾄ　燃料使用量データシート(CGS用)　・'!C6</f>
        <v>虎ノ門工業株式会社</v>
      </c>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row>
    <row r="23" spans="2:51" s="13" customFormat="1" ht="13.5" customHeight="1">
      <c r="B23" s="295"/>
      <c r="C23" s="295"/>
      <c r="D23" s="295"/>
      <c r="E23" s="295"/>
      <c r="F23" s="295"/>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row>
    <row r="24" spans="2:51" s="13" customFormat="1" ht="13.5" customHeight="1">
      <c r="B24" s="295" t="s">
        <v>12</v>
      </c>
      <c r="C24" s="295"/>
      <c r="D24" s="295"/>
      <c r="E24" s="295"/>
      <c r="F24" s="295"/>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7"/>
      <c r="AT24" s="297"/>
    </row>
    <row r="25" spans="2:51" s="13" customFormat="1" ht="13.5" customHeight="1">
      <c r="B25" s="295"/>
      <c r="C25" s="295"/>
      <c r="D25" s="295"/>
      <c r="E25" s="295"/>
      <c r="F25" s="295"/>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row>
    <row r="26" spans="2:51" s="13" customFormat="1" ht="13.5" customHeight="1">
      <c r="B26" s="295" t="s">
        <v>13</v>
      </c>
      <c r="C26" s="295"/>
      <c r="D26" s="295"/>
      <c r="E26" s="295"/>
      <c r="F26" s="295"/>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row>
    <row r="27" spans="2:51" s="13" customFormat="1" ht="13.5" customHeight="1">
      <c r="B27" s="295"/>
      <c r="C27" s="295"/>
      <c r="D27" s="295"/>
      <c r="E27" s="295"/>
      <c r="F27" s="295"/>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row>
    <row r="28" spans="2:51" s="13" customFormat="1" ht="13.5" customHeight="1">
      <c r="B28" s="298" t="s">
        <v>14</v>
      </c>
      <c r="C28" s="298"/>
      <c r="D28" s="298"/>
      <c r="E28" s="298"/>
      <c r="F28" s="298"/>
      <c r="G28" s="14" t="s">
        <v>15</v>
      </c>
      <c r="H28" s="286"/>
      <c r="I28" s="286"/>
      <c r="J28" s="286"/>
      <c r="K28" s="15" t="s">
        <v>16</v>
      </c>
      <c r="L28" s="286"/>
      <c r="M28" s="286"/>
      <c r="N28" s="286"/>
      <c r="O28" s="286"/>
      <c r="P28" s="15" t="s">
        <v>17</v>
      </c>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6"/>
      <c r="AY28" s="17"/>
    </row>
    <row r="29" spans="2:51" s="13" customFormat="1" ht="13.5" customHeight="1">
      <c r="B29" s="298"/>
      <c r="C29" s="298"/>
      <c r="D29" s="298"/>
      <c r="E29" s="298"/>
      <c r="F29" s="298"/>
      <c r="G29" s="287" t="str">
        <f>'別紙㉓-2入力ｼｰﾄ　燃料使用量データシート(CGS用)　・'!C7</f>
        <v>東京都港区新橋3-7-9</v>
      </c>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9"/>
    </row>
    <row r="30" spans="2:51" s="13" customFormat="1" ht="13.5" customHeight="1">
      <c r="B30" s="298"/>
      <c r="C30" s="298"/>
      <c r="D30" s="298"/>
      <c r="E30" s="298"/>
      <c r="F30" s="298"/>
      <c r="G30" s="290"/>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2"/>
    </row>
    <row r="31" spans="2:51" s="18" customFormat="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row>
    <row r="32" spans="2:51" s="18" customFormat="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row>
    <row r="33" spans="2:46" s="18" customFormat="1">
      <c r="B33" s="1" t="s">
        <v>18</v>
      </c>
      <c r="C33" s="1"/>
      <c r="D33" s="1"/>
      <c r="E33" s="1"/>
      <c r="F33" s="1"/>
      <c r="G33" s="1"/>
      <c r="H33" s="19" t="s">
        <v>19</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row>
    <row r="34" spans="2:46" s="18" customFormat="1" ht="13.5" customHeight="1">
      <c r="B34" s="276" t="s">
        <v>20</v>
      </c>
      <c r="C34" s="276"/>
      <c r="D34" s="276"/>
      <c r="E34" s="276"/>
      <c r="F34" s="276"/>
      <c r="G34" s="276"/>
      <c r="H34" s="276"/>
      <c r="I34" s="278">
        <f>'別紙㉓-2入力ｼｰﾄ　燃料使用量データシート(CGS用)　・'!I6</f>
        <v>56.3</v>
      </c>
      <c r="J34" s="278"/>
      <c r="K34" s="278"/>
      <c r="L34" s="278"/>
      <c r="M34" s="278"/>
      <c r="N34" s="278"/>
      <c r="O34" s="278"/>
      <c r="P34" s="278"/>
      <c r="Q34" s="278"/>
      <c r="R34" s="278"/>
      <c r="S34" s="278"/>
      <c r="T34" s="280" t="s">
        <v>21</v>
      </c>
      <c r="U34" s="280"/>
      <c r="V34" s="280"/>
      <c r="W34" s="281"/>
      <c r="X34" s="276" t="s">
        <v>22</v>
      </c>
      <c r="Y34" s="276"/>
      <c r="Z34" s="276"/>
      <c r="AA34" s="276"/>
      <c r="AB34" s="276"/>
      <c r="AC34" s="276"/>
      <c r="AD34" s="276"/>
      <c r="AE34" s="284">
        <f>'別紙㉓-2入力ｼｰﾄ　燃料使用量データシート(CGS用)　・'!I7</f>
        <v>18</v>
      </c>
      <c r="AF34" s="284"/>
      <c r="AG34" s="284"/>
      <c r="AH34" s="284"/>
      <c r="AI34" s="284"/>
      <c r="AJ34" s="284"/>
      <c r="AK34" s="284"/>
      <c r="AL34" s="284"/>
      <c r="AM34" s="284"/>
      <c r="AN34" s="284"/>
      <c r="AO34" s="284"/>
      <c r="AP34" s="276" t="s">
        <v>23</v>
      </c>
      <c r="AQ34" s="276"/>
      <c r="AR34" s="276"/>
      <c r="AS34" s="276"/>
      <c r="AT34" s="276"/>
    </row>
    <row r="35" spans="2:46" s="18" customFormat="1">
      <c r="B35" s="277"/>
      <c r="C35" s="277"/>
      <c r="D35" s="277"/>
      <c r="E35" s="277"/>
      <c r="F35" s="277"/>
      <c r="G35" s="277"/>
      <c r="H35" s="277"/>
      <c r="I35" s="279"/>
      <c r="J35" s="279"/>
      <c r="K35" s="279"/>
      <c r="L35" s="279"/>
      <c r="M35" s="279"/>
      <c r="N35" s="279"/>
      <c r="O35" s="279"/>
      <c r="P35" s="279"/>
      <c r="Q35" s="279"/>
      <c r="R35" s="279"/>
      <c r="S35" s="279"/>
      <c r="T35" s="282"/>
      <c r="U35" s="282"/>
      <c r="V35" s="282"/>
      <c r="W35" s="283"/>
      <c r="X35" s="277"/>
      <c r="Y35" s="277"/>
      <c r="Z35" s="277"/>
      <c r="AA35" s="277"/>
      <c r="AB35" s="277"/>
      <c r="AC35" s="277"/>
      <c r="AD35" s="277"/>
      <c r="AE35" s="285"/>
      <c r="AF35" s="285"/>
      <c r="AG35" s="285"/>
      <c r="AH35" s="285"/>
      <c r="AI35" s="285"/>
      <c r="AJ35" s="285"/>
      <c r="AK35" s="285"/>
      <c r="AL35" s="285"/>
      <c r="AM35" s="285"/>
      <c r="AN35" s="285"/>
      <c r="AO35" s="285"/>
      <c r="AP35" s="277"/>
      <c r="AQ35" s="277"/>
      <c r="AR35" s="277"/>
      <c r="AS35" s="277"/>
      <c r="AT35" s="277"/>
    </row>
    <row r="36" spans="2:46" s="18" customFormat="1">
      <c r="B36" s="20" t="s">
        <v>24</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row>
    <row r="37" spans="2:46" ht="14.25" customHeight="1">
      <c r="B37" s="20"/>
    </row>
    <row r="38" spans="2:46" ht="14.25" customHeight="1"/>
    <row r="39" spans="2:46">
      <c r="B39" s="1" t="s">
        <v>25</v>
      </c>
      <c r="J39" s="19" t="s">
        <v>19</v>
      </c>
    </row>
    <row r="40" spans="2:46">
      <c r="B40" s="276" t="s">
        <v>20</v>
      </c>
      <c r="C40" s="276"/>
      <c r="D40" s="276"/>
      <c r="E40" s="276"/>
      <c r="F40" s="276"/>
      <c r="G40" s="276"/>
      <c r="H40" s="276"/>
      <c r="I40" s="278">
        <f>'別紙㉘-３ 燃料使用量データシート(CGS用)　・'!AZ35</f>
        <v>47.096085338133335</v>
      </c>
      <c r="J40" s="278"/>
      <c r="K40" s="278"/>
      <c r="L40" s="278"/>
      <c r="M40" s="278"/>
      <c r="N40" s="278"/>
      <c r="O40" s="278"/>
      <c r="P40" s="278"/>
      <c r="Q40" s="278"/>
      <c r="R40" s="278"/>
      <c r="S40" s="278"/>
      <c r="T40" s="280" t="s">
        <v>21</v>
      </c>
      <c r="U40" s="280"/>
      <c r="V40" s="280"/>
      <c r="W40" s="281"/>
      <c r="X40" s="276" t="s">
        <v>22</v>
      </c>
      <c r="Y40" s="276"/>
      <c r="Z40" s="276"/>
      <c r="AA40" s="276"/>
      <c r="AB40" s="276"/>
      <c r="AC40" s="276"/>
      <c r="AD40" s="276"/>
      <c r="AE40" s="284">
        <f>'別紙㉘-３ 燃料使用量データシート(CGS用)　・'!AZ36</f>
        <v>4.0529924807466742</v>
      </c>
      <c r="AF40" s="284"/>
      <c r="AG40" s="284"/>
      <c r="AH40" s="284"/>
      <c r="AI40" s="284"/>
      <c r="AJ40" s="284"/>
      <c r="AK40" s="284"/>
      <c r="AL40" s="284"/>
      <c r="AM40" s="284"/>
      <c r="AN40" s="284"/>
      <c r="AO40" s="284"/>
      <c r="AP40" s="276" t="s">
        <v>23</v>
      </c>
      <c r="AQ40" s="276"/>
      <c r="AR40" s="276"/>
      <c r="AS40" s="276"/>
      <c r="AT40" s="276"/>
    </row>
    <row r="41" spans="2:46">
      <c r="B41" s="277"/>
      <c r="C41" s="277"/>
      <c r="D41" s="277"/>
      <c r="E41" s="277"/>
      <c r="F41" s="277"/>
      <c r="G41" s="277"/>
      <c r="H41" s="277"/>
      <c r="I41" s="279"/>
      <c r="J41" s="279"/>
      <c r="K41" s="279"/>
      <c r="L41" s="279"/>
      <c r="M41" s="279"/>
      <c r="N41" s="279"/>
      <c r="O41" s="279"/>
      <c r="P41" s="279"/>
      <c r="Q41" s="279"/>
      <c r="R41" s="279"/>
      <c r="S41" s="279"/>
      <c r="T41" s="282"/>
      <c r="U41" s="282"/>
      <c r="V41" s="282"/>
      <c r="W41" s="283"/>
      <c r="X41" s="277"/>
      <c r="Y41" s="277"/>
      <c r="Z41" s="277"/>
      <c r="AA41" s="277"/>
      <c r="AB41" s="277"/>
      <c r="AC41" s="277"/>
      <c r="AD41" s="277"/>
      <c r="AE41" s="285"/>
      <c r="AF41" s="285"/>
      <c r="AG41" s="285"/>
      <c r="AH41" s="285"/>
      <c r="AI41" s="285"/>
      <c r="AJ41" s="285"/>
      <c r="AK41" s="285"/>
      <c r="AL41" s="285"/>
      <c r="AM41" s="285"/>
      <c r="AN41" s="285"/>
      <c r="AO41" s="285"/>
      <c r="AP41" s="277"/>
      <c r="AQ41" s="277"/>
      <c r="AR41" s="277"/>
      <c r="AS41" s="277"/>
      <c r="AT41" s="277"/>
    </row>
    <row r="42" spans="2:46" s="20" customFormat="1" ht="12">
      <c r="B42" s="20" t="s">
        <v>26</v>
      </c>
    </row>
    <row r="43" spans="2:46" s="20" customFormat="1" ht="12">
      <c r="B43" s="20" t="s">
        <v>27</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row>
    <row r="44" spans="2:46">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row>
    <row r="45" spans="2:46">
      <c r="B45" s="20"/>
    </row>
    <row r="46" spans="2:46">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sheetData>
  <mergeCells count="34">
    <mergeCell ref="B11:AT11"/>
    <mergeCell ref="B4:O4"/>
    <mergeCell ref="AE4:AT4"/>
    <mergeCell ref="AE5:AH6"/>
    <mergeCell ref="AI5:AL6"/>
    <mergeCell ref="AM5:AP6"/>
    <mergeCell ref="AQ5:AT6"/>
    <mergeCell ref="B9:AT9"/>
    <mergeCell ref="B10:AT10"/>
    <mergeCell ref="B5:O6"/>
    <mergeCell ref="H28:J28"/>
    <mergeCell ref="L28:O28"/>
    <mergeCell ref="G29:AT30"/>
    <mergeCell ref="B17:AT17"/>
    <mergeCell ref="B19:AT19"/>
    <mergeCell ref="B22:F23"/>
    <mergeCell ref="G22:AT23"/>
    <mergeCell ref="B24:F25"/>
    <mergeCell ref="G24:AT25"/>
    <mergeCell ref="B26:F27"/>
    <mergeCell ref="G26:AT27"/>
    <mergeCell ref="B28:F30"/>
    <mergeCell ref="AP40:AT41"/>
    <mergeCell ref="B34:H35"/>
    <mergeCell ref="I34:S35"/>
    <mergeCell ref="T34:W35"/>
    <mergeCell ref="X34:AD35"/>
    <mergeCell ref="AE34:AO35"/>
    <mergeCell ref="AP34:AT35"/>
    <mergeCell ref="B40:H41"/>
    <mergeCell ref="I40:S41"/>
    <mergeCell ref="T40:W41"/>
    <mergeCell ref="X40:AD41"/>
    <mergeCell ref="AE40:AO41"/>
  </mergeCells>
  <phoneticPr fontId="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9BEB-4BEE-4257-841A-A9644266EE9D}">
  <sheetPr>
    <tabColor theme="0" tint="-4.9989318521683403E-2"/>
    <pageSetUpPr fitToPage="1"/>
  </sheetPr>
  <dimension ref="B1:R61"/>
  <sheetViews>
    <sheetView workbookViewId="0">
      <selection activeCell="C6" sqref="C6:E6"/>
    </sheetView>
  </sheetViews>
  <sheetFormatPr defaultRowHeight="13"/>
  <cols>
    <col min="1" max="1" width="2.08984375" customWidth="1"/>
    <col min="2" max="2" width="22.36328125" customWidth="1"/>
    <col min="3" max="3" width="13.26953125" customWidth="1"/>
    <col min="4" max="15" width="7.453125" customWidth="1"/>
    <col min="16" max="16" width="10.7265625" customWidth="1"/>
    <col min="17" max="17" width="10.26953125" customWidth="1"/>
    <col min="18" max="29" width="1.1796875" customWidth="1"/>
  </cols>
  <sheetData>
    <row r="1" spans="2:16" ht="18.5" customHeight="1">
      <c r="B1" t="s">
        <v>28</v>
      </c>
    </row>
    <row r="2" spans="2:16" ht="18.5" customHeight="1">
      <c r="B2" t="s">
        <v>216</v>
      </c>
    </row>
    <row r="3" spans="2:16" ht="18.5" customHeight="1">
      <c r="M3" s="241"/>
      <c r="N3" s="273" t="s">
        <v>183</v>
      </c>
      <c r="O3" s="242"/>
      <c r="P3" s="243"/>
    </row>
    <row r="4" spans="2:16" ht="18.5" customHeight="1" thickBot="1">
      <c r="M4" s="244"/>
      <c r="N4" s="274" t="s">
        <v>184</v>
      </c>
      <c r="O4" s="245"/>
      <c r="P4" s="246"/>
    </row>
    <row r="5" spans="2:16" ht="18.5" customHeight="1">
      <c r="B5" t="s">
        <v>223</v>
      </c>
      <c r="C5" s="340" t="s">
        <v>232</v>
      </c>
      <c r="D5" s="341"/>
      <c r="E5" s="342"/>
      <c r="G5" s="343" t="s">
        <v>29</v>
      </c>
      <c r="H5" s="344"/>
      <c r="I5" s="344"/>
      <c r="J5" s="344"/>
      <c r="K5" s="345"/>
      <c r="M5" s="247"/>
      <c r="N5" s="275" t="s">
        <v>185</v>
      </c>
      <c r="O5" s="248"/>
      <c r="P5" s="249"/>
    </row>
    <row r="6" spans="2:16" ht="18.5" customHeight="1">
      <c r="B6" t="s">
        <v>224</v>
      </c>
      <c r="C6" s="346" t="s">
        <v>30</v>
      </c>
      <c r="D6" s="347"/>
      <c r="E6" s="348"/>
      <c r="G6" s="24" t="str">
        <f>'別紙㉘-３ 燃料使用量データシート(CGS用)　・'!AU35</f>
        <v>CO2排出量</v>
      </c>
      <c r="H6" s="25"/>
      <c r="I6" s="180">
        <v>56.3</v>
      </c>
      <c r="J6" s="25" t="s">
        <v>31</v>
      </c>
      <c r="K6" s="26"/>
    </row>
    <row r="7" spans="2:16" ht="18.5" customHeight="1" thickBot="1">
      <c r="B7" t="s">
        <v>225</v>
      </c>
      <c r="C7" s="349" t="s">
        <v>32</v>
      </c>
      <c r="D7" s="350"/>
      <c r="E7" s="351"/>
      <c r="G7" s="27" t="str">
        <f>'別紙㉘-３ 燃料使用量データシート(CGS用)　・'!AU36</f>
        <v>CO2削減量</v>
      </c>
      <c r="H7" s="28"/>
      <c r="I7" s="181">
        <v>18</v>
      </c>
      <c r="J7" s="28" t="s">
        <v>33</v>
      </c>
      <c r="K7" s="29"/>
    </row>
    <row r="8" spans="2:16" ht="18.5" customHeight="1">
      <c r="C8" s="261"/>
      <c r="D8" s="261"/>
      <c r="E8" s="261"/>
      <c r="I8" s="262"/>
    </row>
    <row r="9" spans="2:16" ht="18.5" customHeight="1" thickBot="1">
      <c r="B9" s="263" t="s">
        <v>214</v>
      </c>
    </row>
    <row r="10" spans="2:16" ht="18.5" customHeight="1">
      <c r="B10" s="30" t="s">
        <v>226</v>
      </c>
      <c r="C10" s="178">
        <v>46</v>
      </c>
      <c r="D10" s="31" t="s">
        <v>34</v>
      </c>
      <c r="E10" s="198" t="s">
        <v>207</v>
      </c>
      <c r="I10" s="177">
        <f>C10/3.6</f>
        <v>12.777777777777777</v>
      </c>
      <c r="J10" t="s">
        <v>205</v>
      </c>
      <c r="M10" s="352" t="s">
        <v>213</v>
      </c>
      <c r="N10" s="353"/>
      <c r="O10" s="354"/>
    </row>
    <row r="11" spans="2:16" ht="18.5" customHeight="1">
      <c r="B11" s="32" t="s">
        <v>35</v>
      </c>
      <c r="C11" s="179">
        <v>0.98099999999999998</v>
      </c>
      <c r="D11" s="33" t="s">
        <v>36</v>
      </c>
      <c r="E11" t="s">
        <v>203</v>
      </c>
      <c r="M11" s="24" t="s">
        <v>159</v>
      </c>
      <c r="N11" s="34">
        <v>0</v>
      </c>
      <c r="O11" s="35" t="s">
        <v>37</v>
      </c>
    </row>
    <row r="12" spans="2:16" ht="18.5" customHeight="1">
      <c r="B12" s="32" t="s">
        <v>38</v>
      </c>
      <c r="C12" s="179">
        <v>15</v>
      </c>
      <c r="D12" s="33" t="s">
        <v>39</v>
      </c>
      <c r="E12" t="s">
        <v>204</v>
      </c>
      <c r="M12" s="36" t="s">
        <v>161</v>
      </c>
      <c r="N12" s="37">
        <v>1.36</v>
      </c>
      <c r="O12" s="38" t="s">
        <v>37</v>
      </c>
    </row>
    <row r="13" spans="2:16" ht="18.5" customHeight="1" thickBot="1">
      <c r="B13" s="39" t="s">
        <v>40</v>
      </c>
      <c r="C13" s="197">
        <f>((101.325+C11)/101.325)*(273.15/(273.15+C12))</f>
        <v>0.9571215029181922</v>
      </c>
      <c r="D13" s="40"/>
      <c r="E13" t="s">
        <v>212</v>
      </c>
      <c r="M13" s="27" t="s">
        <v>227</v>
      </c>
      <c r="N13" s="41">
        <v>0</v>
      </c>
      <c r="O13" s="42" t="s">
        <v>37</v>
      </c>
    </row>
    <row r="14" spans="2:16" ht="18.5" customHeight="1"/>
    <row r="15" spans="2:16" ht="18.5" customHeight="1">
      <c r="B15" t="s">
        <v>186</v>
      </c>
    </row>
    <row r="16" spans="2:16" ht="18.5" customHeight="1">
      <c r="B16" t="s">
        <v>200</v>
      </c>
    </row>
    <row r="17" spans="2:16" ht="18.5" customHeight="1">
      <c r="B17" t="s">
        <v>187</v>
      </c>
      <c r="C17" s="191" t="s">
        <v>188</v>
      </c>
    </row>
    <row r="18" spans="2:16" ht="18.5" customHeight="1">
      <c r="C18" s="190" t="s">
        <v>189</v>
      </c>
    </row>
    <row r="19" spans="2:16" ht="18.5" customHeight="1">
      <c r="B19" t="s">
        <v>201</v>
      </c>
    </row>
    <row r="20" spans="2:16" ht="18.5" customHeight="1">
      <c r="B20" t="s">
        <v>187</v>
      </c>
      <c r="C20" s="191" t="s">
        <v>190</v>
      </c>
    </row>
    <row r="21" spans="2:16" ht="18.5" customHeight="1">
      <c r="C21" s="192" t="s">
        <v>191</v>
      </c>
    </row>
    <row r="22" spans="2:16" ht="18.5" customHeight="1">
      <c r="B22" t="s">
        <v>202</v>
      </c>
    </row>
    <row r="23" spans="2:16" ht="18.5" customHeight="1">
      <c r="B23" t="s">
        <v>187</v>
      </c>
      <c r="C23" s="191" t="s">
        <v>192</v>
      </c>
    </row>
    <row r="24" spans="2:16" ht="18.5" customHeight="1">
      <c r="C24" s="192" t="s">
        <v>193</v>
      </c>
      <c r="D24" s="193"/>
      <c r="E24" s="193"/>
    </row>
    <row r="25" spans="2:16" ht="18.5" customHeight="1">
      <c r="B25" t="s">
        <v>194</v>
      </c>
    </row>
    <row r="26" spans="2:16" ht="18.5" customHeight="1">
      <c r="B26" s="193" t="s">
        <v>187</v>
      </c>
      <c r="C26" s="194" t="s">
        <v>195</v>
      </c>
      <c r="D26" s="193"/>
      <c r="E26" s="193"/>
      <c r="F26" s="193"/>
      <c r="G26" s="193"/>
      <c r="H26" s="193"/>
      <c r="I26" s="193"/>
    </row>
    <row r="27" spans="2:16" ht="18.5" customHeight="1">
      <c r="B27" s="193"/>
      <c r="C27" s="192" t="s">
        <v>196</v>
      </c>
      <c r="D27" s="193"/>
      <c r="E27" s="193"/>
      <c r="F27" s="195" t="s">
        <v>197</v>
      </c>
      <c r="G27" s="196"/>
      <c r="H27" s="193"/>
      <c r="I27" s="193"/>
    </row>
    <row r="28" spans="2:16" ht="18" hidden="1">
      <c r="B28" s="193" t="s">
        <v>198</v>
      </c>
      <c r="C28" s="192"/>
      <c r="D28" s="193"/>
      <c r="E28" s="193"/>
      <c r="F28" s="195"/>
      <c r="G28" s="193"/>
      <c r="H28" s="193"/>
      <c r="I28" s="193"/>
    </row>
    <row r="29" spans="2:16" ht="18" hidden="1">
      <c r="B29" t="s">
        <v>199</v>
      </c>
    </row>
    <row r="30" spans="2:16" ht="13.5" thickBot="1"/>
    <row r="31" spans="2:16" ht="15.5" thickBot="1">
      <c r="B31" s="235"/>
      <c r="C31" s="236" t="s">
        <v>41</v>
      </c>
      <c r="D31" s="44" t="s">
        <v>42</v>
      </c>
      <c r="E31" s="45" t="s">
        <v>43</v>
      </c>
      <c r="F31" s="45" t="s">
        <v>44</v>
      </c>
      <c r="G31" s="45" t="s">
        <v>45</v>
      </c>
      <c r="H31" s="45" t="s">
        <v>46</v>
      </c>
      <c r="I31" s="45" t="s">
        <v>47</v>
      </c>
      <c r="J31" s="45" t="s">
        <v>48</v>
      </c>
      <c r="K31" s="45" t="s">
        <v>49</v>
      </c>
      <c r="L31" s="45" t="s">
        <v>50</v>
      </c>
      <c r="M31" s="45" t="s">
        <v>51</v>
      </c>
      <c r="N31" s="45" t="s">
        <v>52</v>
      </c>
      <c r="O31" s="46" t="s">
        <v>53</v>
      </c>
      <c r="P31" s="237" t="s">
        <v>54</v>
      </c>
    </row>
    <row r="32" spans="2:16" ht="23" customHeight="1" thickBot="1">
      <c r="B32" s="230" t="s">
        <v>228</v>
      </c>
      <c r="C32" s="214" t="s">
        <v>55</v>
      </c>
      <c r="D32" s="231">
        <v>314</v>
      </c>
      <c r="E32" s="232">
        <v>325</v>
      </c>
      <c r="F32" s="232">
        <v>315</v>
      </c>
      <c r="G32" s="232">
        <v>325</v>
      </c>
      <c r="H32" s="232">
        <v>326</v>
      </c>
      <c r="I32" s="232">
        <v>314</v>
      </c>
      <c r="J32" s="232">
        <v>326</v>
      </c>
      <c r="K32" s="232">
        <v>314</v>
      </c>
      <c r="L32" s="232">
        <v>279</v>
      </c>
      <c r="M32" s="232">
        <v>186</v>
      </c>
      <c r="N32" s="232">
        <v>168</v>
      </c>
      <c r="O32" s="233">
        <v>185</v>
      </c>
      <c r="P32" s="234">
        <f>SUM(D32:O32)</f>
        <v>3377</v>
      </c>
    </row>
    <row r="33" spans="2:16" s="51" customFormat="1" ht="22" customHeight="1">
      <c r="B33" s="203" t="s">
        <v>56</v>
      </c>
      <c r="C33" s="140"/>
      <c r="D33" s="140"/>
      <c r="E33" s="140"/>
      <c r="F33" s="140"/>
      <c r="G33" s="140"/>
      <c r="H33" s="140"/>
      <c r="I33" s="140"/>
      <c r="J33" s="140"/>
      <c r="K33" s="140"/>
      <c r="L33" s="140"/>
      <c r="M33" s="140"/>
      <c r="N33" s="140"/>
      <c r="O33" s="140"/>
      <c r="P33" s="141"/>
    </row>
    <row r="34" spans="2:16" ht="22" customHeight="1">
      <c r="B34" s="52" t="s">
        <v>229</v>
      </c>
      <c r="C34" s="53" t="s">
        <v>57</v>
      </c>
      <c r="D34" s="182">
        <f>SUM(D35:D38)</f>
        <v>6.8</v>
      </c>
      <c r="E34" s="182">
        <f t="shared" ref="E34:O34" si="0">SUM(E35:E38)</f>
        <v>6.7</v>
      </c>
      <c r="F34" s="182">
        <f t="shared" si="0"/>
        <v>6.7</v>
      </c>
      <c r="G34" s="182">
        <f t="shared" si="0"/>
        <v>7.8</v>
      </c>
      <c r="H34" s="182">
        <f t="shared" si="0"/>
        <v>7.8</v>
      </c>
      <c r="I34" s="182">
        <f t="shared" si="0"/>
        <v>6.9</v>
      </c>
      <c r="J34" s="182">
        <f t="shared" si="0"/>
        <v>6.9</v>
      </c>
      <c r="K34" s="182">
        <f t="shared" si="0"/>
        <v>6.8999999999999995</v>
      </c>
      <c r="L34" s="182">
        <f t="shared" si="0"/>
        <v>6.8999999999999995</v>
      </c>
      <c r="M34" s="182">
        <f t="shared" si="0"/>
        <v>4.5999999999999996</v>
      </c>
      <c r="N34" s="182">
        <f t="shared" si="0"/>
        <v>4.2</v>
      </c>
      <c r="O34" s="182">
        <f t="shared" si="0"/>
        <v>4.5</v>
      </c>
      <c r="P34" s="224">
        <f>SUM(D34:O34)</f>
        <v>76.699999999999989</v>
      </c>
    </row>
    <row r="35" spans="2:16" ht="22" customHeight="1">
      <c r="B35" s="54" t="s">
        <v>58</v>
      </c>
      <c r="C35" s="53" t="s">
        <v>57</v>
      </c>
      <c r="D35" s="173">
        <v>6.5</v>
      </c>
      <c r="E35" s="173">
        <v>6.4</v>
      </c>
      <c r="F35" s="173">
        <v>6.5</v>
      </c>
      <c r="G35" s="185"/>
      <c r="H35" s="185"/>
      <c r="I35" s="185"/>
      <c r="J35" s="173">
        <v>6.7</v>
      </c>
      <c r="K35" s="173">
        <v>6.6</v>
      </c>
      <c r="L35" s="185"/>
      <c r="M35" s="185"/>
      <c r="N35" s="185"/>
      <c r="O35" s="186"/>
      <c r="P35" s="224">
        <f>SUM(D35:F35)+SUM(J35:K35)</f>
        <v>32.700000000000003</v>
      </c>
    </row>
    <row r="36" spans="2:16" ht="22" customHeight="1">
      <c r="B36" s="54" t="s">
        <v>59</v>
      </c>
      <c r="C36" s="53" t="s">
        <v>57</v>
      </c>
      <c r="D36" s="185"/>
      <c r="E36" s="185"/>
      <c r="F36" s="185"/>
      <c r="G36" s="173">
        <v>7.5</v>
      </c>
      <c r="H36" s="173">
        <v>7.5</v>
      </c>
      <c r="I36" s="173">
        <v>6.7</v>
      </c>
      <c r="J36" s="185"/>
      <c r="K36" s="185"/>
      <c r="L36" s="173">
        <v>6.6</v>
      </c>
      <c r="M36" s="173">
        <v>4.5999999999999996</v>
      </c>
      <c r="N36" s="173">
        <v>4.2</v>
      </c>
      <c r="O36" s="174">
        <v>4.5</v>
      </c>
      <c r="P36" s="224">
        <f>SUM(G36:I36)+SUM(L36:O36)</f>
        <v>41.599999999999994</v>
      </c>
    </row>
    <row r="37" spans="2:16" ht="22" customHeight="1">
      <c r="B37" s="54" t="s">
        <v>60</v>
      </c>
      <c r="C37" s="53" t="s">
        <v>57</v>
      </c>
      <c r="D37" s="173">
        <v>0.3</v>
      </c>
      <c r="E37" s="173">
        <v>0.3</v>
      </c>
      <c r="F37" s="173">
        <v>0.2</v>
      </c>
      <c r="G37" s="173">
        <v>0.3</v>
      </c>
      <c r="H37" s="173">
        <v>0.3</v>
      </c>
      <c r="I37" s="173">
        <v>0.2</v>
      </c>
      <c r="J37" s="173">
        <v>0.2</v>
      </c>
      <c r="K37" s="173">
        <v>0.3</v>
      </c>
      <c r="L37" s="173">
        <v>0.3</v>
      </c>
      <c r="M37" s="173">
        <v>0</v>
      </c>
      <c r="N37" s="173">
        <v>0</v>
      </c>
      <c r="O37" s="174">
        <v>0</v>
      </c>
      <c r="P37" s="224">
        <f t="shared" ref="P37:P38" si="1">SUM(D37:O37)</f>
        <v>2.4</v>
      </c>
    </row>
    <row r="38" spans="2:16" ht="22" customHeight="1" thickBot="1">
      <c r="B38" s="59" t="s">
        <v>61</v>
      </c>
      <c r="C38" s="142" t="s">
        <v>57</v>
      </c>
      <c r="D38" s="204">
        <v>0</v>
      </c>
      <c r="E38" s="204">
        <v>0</v>
      </c>
      <c r="F38" s="204">
        <v>0</v>
      </c>
      <c r="G38" s="204">
        <v>0</v>
      </c>
      <c r="H38" s="204">
        <v>0</v>
      </c>
      <c r="I38" s="204">
        <v>0</v>
      </c>
      <c r="J38" s="204">
        <v>0</v>
      </c>
      <c r="K38" s="204">
        <v>0</v>
      </c>
      <c r="L38" s="204">
        <v>0</v>
      </c>
      <c r="M38" s="204">
        <v>0</v>
      </c>
      <c r="N38" s="204">
        <v>0</v>
      </c>
      <c r="O38" s="205">
        <v>0</v>
      </c>
      <c r="P38" s="225">
        <f t="shared" si="1"/>
        <v>0</v>
      </c>
    </row>
    <row r="39" spans="2:16" s="51" customFormat="1" ht="22" customHeight="1">
      <c r="B39" s="201" t="s">
        <v>62</v>
      </c>
      <c r="C39" s="139"/>
      <c r="D39" s="140"/>
      <c r="E39" s="140"/>
      <c r="F39" s="140"/>
      <c r="G39" s="140"/>
      <c r="H39" s="140"/>
      <c r="I39" s="140"/>
      <c r="J39" s="140"/>
      <c r="K39" s="140"/>
      <c r="L39" s="140"/>
      <c r="M39" s="140"/>
      <c r="N39" s="140"/>
      <c r="O39" s="140"/>
      <c r="P39" s="141"/>
    </row>
    <row r="40" spans="2:16" ht="22" customHeight="1">
      <c r="B40" s="54" t="s">
        <v>63</v>
      </c>
      <c r="C40" s="56" t="s">
        <v>64</v>
      </c>
      <c r="D40" s="175">
        <v>1995.4</v>
      </c>
      <c r="E40" s="175">
        <v>2063.6999999999998</v>
      </c>
      <c r="F40" s="175">
        <v>2000.6</v>
      </c>
      <c r="G40" s="175">
        <v>2063.6999999999998</v>
      </c>
      <c r="H40" s="175">
        <v>2071</v>
      </c>
      <c r="I40" s="175">
        <v>1995.4</v>
      </c>
      <c r="J40" s="175">
        <v>2071</v>
      </c>
      <c r="K40" s="175">
        <v>1995.4</v>
      </c>
      <c r="L40" s="175">
        <v>1772</v>
      </c>
      <c r="M40" s="175">
        <v>1181.3</v>
      </c>
      <c r="N40" s="175">
        <v>1066.5</v>
      </c>
      <c r="O40" s="175">
        <v>1175.0999999999999</v>
      </c>
      <c r="P40" s="184">
        <f>SUM(D40:O40)</f>
        <v>21451.099999999995</v>
      </c>
    </row>
    <row r="41" spans="2:16" ht="22" customHeight="1" thickBot="1">
      <c r="B41" s="59" t="s">
        <v>65</v>
      </c>
      <c r="C41" s="142" t="s">
        <v>66</v>
      </c>
      <c r="D41" s="189">
        <f>ROUND(D40*$C$13,3)</f>
        <v>1909.84</v>
      </c>
      <c r="E41" s="189">
        <f t="shared" ref="E41:O41" si="2">ROUND(E40*$C$13,3)</f>
        <v>1975.212</v>
      </c>
      <c r="F41" s="189">
        <f t="shared" si="2"/>
        <v>1914.817</v>
      </c>
      <c r="G41" s="189">
        <f t="shared" si="2"/>
        <v>1975.212</v>
      </c>
      <c r="H41" s="189">
        <f t="shared" si="2"/>
        <v>1982.1990000000001</v>
      </c>
      <c r="I41" s="189">
        <f t="shared" si="2"/>
        <v>1909.84</v>
      </c>
      <c r="J41" s="189">
        <f t="shared" si="2"/>
        <v>1982.1990000000001</v>
      </c>
      <c r="K41" s="189">
        <f t="shared" si="2"/>
        <v>1909.84</v>
      </c>
      <c r="L41" s="189">
        <f t="shared" si="2"/>
        <v>1696.019</v>
      </c>
      <c r="M41" s="189">
        <f t="shared" si="2"/>
        <v>1130.6479999999999</v>
      </c>
      <c r="N41" s="189">
        <f t="shared" si="2"/>
        <v>1020.77</v>
      </c>
      <c r="O41" s="189">
        <f t="shared" si="2"/>
        <v>1124.713</v>
      </c>
      <c r="P41" s="222">
        <f>SUM(D41:O41)</f>
        <v>20531.309000000001</v>
      </c>
    </row>
    <row r="42" spans="2:16" s="51" customFormat="1" ht="22" customHeight="1">
      <c r="B42" s="200" t="s">
        <v>67</v>
      </c>
      <c r="C42" s="140" t="s">
        <v>208</v>
      </c>
      <c r="D42" s="140"/>
      <c r="E42" s="140"/>
      <c r="F42" s="140"/>
      <c r="G42" s="140"/>
      <c r="H42" s="140"/>
      <c r="I42" s="140"/>
      <c r="J42" s="140"/>
      <c r="K42" s="140"/>
      <c r="L42" s="140"/>
      <c r="M42" s="140"/>
      <c r="N42" s="140"/>
      <c r="O42" s="140"/>
      <c r="P42" s="141"/>
    </row>
    <row r="43" spans="2:16" s="51" customFormat="1" ht="22" customHeight="1">
      <c r="B43" s="54" t="s">
        <v>68</v>
      </c>
      <c r="C43" s="48" t="s">
        <v>206</v>
      </c>
      <c r="D43" s="55"/>
      <c r="E43" s="55"/>
      <c r="F43" s="55"/>
      <c r="G43" s="55"/>
      <c r="H43" s="55"/>
      <c r="I43" s="55"/>
      <c r="J43" s="55"/>
      <c r="K43" s="55"/>
      <c r="L43" s="55"/>
      <c r="M43" s="55"/>
      <c r="N43" s="55"/>
      <c r="O43" s="55"/>
      <c r="P43" s="218">
        <f t="shared" ref="P43:P48" si="3">SUM(D43:O43)</f>
        <v>0</v>
      </c>
    </row>
    <row r="44" spans="2:16" s="51" customFormat="1" ht="22" customHeight="1">
      <c r="B44" s="54" t="s">
        <v>70</v>
      </c>
      <c r="C44" s="48" t="s">
        <v>206</v>
      </c>
      <c r="D44" s="217">
        <v>441.7</v>
      </c>
      <c r="E44" s="217">
        <v>441.7</v>
      </c>
      <c r="F44" s="217">
        <v>441.7</v>
      </c>
      <c r="G44" s="217">
        <v>441.7</v>
      </c>
      <c r="H44" s="217">
        <v>441.7</v>
      </c>
      <c r="I44" s="217">
        <v>441.7</v>
      </c>
      <c r="J44" s="217">
        <v>441.7</v>
      </c>
      <c r="K44" s="217">
        <v>441.7</v>
      </c>
      <c r="L44" s="217">
        <v>441.7</v>
      </c>
      <c r="M44" s="217">
        <v>441.7</v>
      </c>
      <c r="N44" s="217">
        <v>441.7</v>
      </c>
      <c r="O44" s="217">
        <v>441.7</v>
      </c>
      <c r="P44" s="226">
        <f t="shared" si="3"/>
        <v>5300.3999999999987</v>
      </c>
    </row>
    <row r="45" spans="2:16" s="51" customFormat="1" ht="22" customHeight="1" thickBot="1">
      <c r="B45" s="209" t="s">
        <v>71</v>
      </c>
      <c r="C45" s="210" t="s">
        <v>206</v>
      </c>
      <c r="D45" s="211"/>
      <c r="E45" s="211"/>
      <c r="F45" s="211"/>
      <c r="G45" s="211"/>
      <c r="H45" s="211"/>
      <c r="I45" s="211"/>
      <c r="J45" s="211"/>
      <c r="K45" s="211"/>
      <c r="L45" s="211"/>
      <c r="M45" s="211"/>
      <c r="N45" s="211"/>
      <c r="O45" s="211"/>
      <c r="P45" s="219">
        <f t="shared" si="3"/>
        <v>0</v>
      </c>
    </row>
    <row r="46" spans="2:16" s="51" customFormat="1" ht="22" customHeight="1" thickTop="1">
      <c r="B46" s="206" t="s">
        <v>68</v>
      </c>
      <c r="C46" s="207" t="s">
        <v>69</v>
      </c>
      <c r="D46" s="208"/>
      <c r="E46" s="208"/>
      <c r="F46" s="208"/>
      <c r="G46" s="208"/>
      <c r="H46" s="208"/>
      <c r="I46" s="208"/>
      <c r="J46" s="208"/>
      <c r="K46" s="208"/>
      <c r="L46" s="208"/>
      <c r="M46" s="208"/>
      <c r="N46" s="208"/>
      <c r="O46" s="208"/>
      <c r="P46" s="220">
        <f t="shared" si="3"/>
        <v>0</v>
      </c>
    </row>
    <row r="47" spans="2:16" s="51" customFormat="1" ht="22" customHeight="1">
      <c r="B47" s="54" t="s">
        <v>70</v>
      </c>
      <c r="C47" s="48" t="s">
        <v>69</v>
      </c>
      <c r="D47" s="58"/>
      <c r="E47" s="58"/>
      <c r="F47" s="58"/>
      <c r="G47" s="58"/>
      <c r="H47" s="58"/>
      <c r="I47" s="58"/>
      <c r="J47" s="58"/>
      <c r="K47" s="58"/>
      <c r="L47" s="58"/>
      <c r="M47" s="58"/>
      <c r="N47" s="58"/>
      <c r="O47" s="58"/>
      <c r="P47" s="218">
        <f t="shared" si="3"/>
        <v>0</v>
      </c>
    </row>
    <row r="48" spans="2:16" s="51" customFormat="1" ht="22" customHeight="1" thickBot="1">
      <c r="B48" s="199" t="s">
        <v>71</v>
      </c>
      <c r="C48" s="202" t="s">
        <v>69</v>
      </c>
      <c r="D48" s="215"/>
      <c r="E48" s="215"/>
      <c r="F48" s="215"/>
      <c r="G48" s="215"/>
      <c r="H48" s="215"/>
      <c r="I48" s="215"/>
      <c r="J48" s="215"/>
      <c r="K48" s="215"/>
      <c r="L48" s="215"/>
      <c r="M48" s="215"/>
      <c r="N48" s="215"/>
      <c r="O48" s="215"/>
      <c r="P48" s="221">
        <f t="shared" si="3"/>
        <v>0</v>
      </c>
    </row>
    <row r="49" spans="2:18" s="51" customFormat="1" ht="20.5" customHeight="1" thickTop="1" thickBot="1">
      <c r="B49" s="329" t="s">
        <v>209</v>
      </c>
      <c r="C49" s="330"/>
      <c r="D49" s="330"/>
      <c r="E49" s="330"/>
      <c r="F49" s="330"/>
      <c r="G49" s="330"/>
      <c r="H49" s="330"/>
      <c r="I49" s="330"/>
      <c r="J49" s="330"/>
      <c r="K49" s="330"/>
      <c r="L49" s="330"/>
      <c r="M49" s="330"/>
      <c r="N49" s="330"/>
      <c r="O49" s="330"/>
      <c r="P49" s="331"/>
    </row>
    <row r="50" spans="2:18" ht="22" customHeight="1" thickTop="1">
      <c r="B50" s="206" t="s">
        <v>68</v>
      </c>
      <c r="C50" s="207" t="s">
        <v>69</v>
      </c>
      <c r="D50" s="216">
        <f t="shared" ref="D50:O50" si="4">D43*3.6/1000+D46</f>
        <v>0</v>
      </c>
      <c r="E50" s="216">
        <f t="shared" si="4"/>
        <v>0</v>
      </c>
      <c r="F50" s="216">
        <f t="shared" si="4"/>
        <v>0</v>
      </c>
      <c r="G50" s="216">
        <f t="shared" si="4"/>
        <v>0</v>
      </c>
      <c r="H50" s="216">
        <f t="shared" si="4"/>
        <v>0</v>
      </c>
      <c r="I50" s="216">
        <f t="shared" si="4"/>
        <v>0</v>
      </c>
      <c r="J50" s="216">
        <f t="shared" si="4"/>
        <v>0</v>
      </c>
      <c r="K50" s="216">
        <f t="shared" si="4"/>
        <v>0</v>
      </c>
      <c r="L50" s="216">
        <f t="shared" si="4"/>
        <v>0</v>
      </c>
      <c r="M50" s="216">
        <f t="shared" si="4"/>
        <v>0</v>
      </c>
      <c r="N50" s="216">
        <f t="shared" si="4"/>
        <v>0</v>
      </c>
      <c r="O50" s="216">
        <f t="shared" si="4"/>
        <v>0</v>
      </c>
      <c r="P50" s="220">
        <f>SUM(D50:O50)</f>
        <v>0</v>
      </c>
    </row>
    <row r="51" spans="2:18" ht="22" customHeight="1">
      <c r="B51" s="54" t="s">
        <v>70</v>
      </c>
      <c r="C51" s="48" t="s">
        <v>69</v>
      </c>
      <c r="D51" s="212">
        <f t="shared" ref="D51:O51" si="5">D44*3.6/1000+D47</f>
        <v>1.59012</v>
      </c>
      <c r="E51" s="212">
        <f t="shared" si="5"/>
        <v>1.59012</v>
      </c>
      <c r="F51" s="212">
        <f t="shared" si="5"/>
        <v>1.59012</v>
      </c>
      <c r="G51" s="212">
        <f t="shared" si="5"/>
        <v>1.59012</v>
      </c>
      <c r="H51" s="212">
        <f t="shared" si="5"/>
        <v>1.59012</v>
      </c>
      <c r="I51" s="212">
        <f t="shared" si="5"/>
        <v>1.59012</v>
      </c>
      <c r="J51" s="212">
        <f t="shared" si="5"/>
        <v>1.59012</v>
      </c>
      <c r="K51" s="212">
        <f t="shared" si="5"/>
        <v>1.59012</v>
      </c>
      <c r="L51" s="212">
        <f t="shared" si="5"/>
        <v>1.59012</v>
      </c>
      <c r="M51" s="212">
        <f t="shared" si="5"/>
        <v>1.59012</v>
      </c>
      <c r="N51" s="212">
        <f t="shared" si="5"/>
        <v>1.59012</v>
      </c>
      <c r="O51" s="212">
        <f t="shared" si="5"/>
        <v>1.59012</v>
      </c>
      <c r="P51" s="218">
        <f>SUM(D51:O51)</f>
        <v>19.081440000000001</v>
      </c>
    </row>
    <row r="52" spans="2:18" ht="22" customHeight="1" thickBot="1">
      <c r="B52" s="59" t="s">
        <v>71</v>
      </c>
      <c r="C52" s="60" t="s">
        <v>69</v>
      </c>
      <c r="D52" s="213">
        <f t="shared" ref="D52:O52" si="6">D45*3.6/1000+D48</f>
        <v>0</v>
      </c>
      <c r="E52" s="213">
        <f t="shared" si="6"/>
        <v>0</v>
      </c>
      <c r="F52" s="213">
        <f t="shared" si="6"/>
        <v>0</v>
      </c>
      <c r="G52" s="213">
        <f t="shared" si="6"/>
        <v>0</v>
      </c>
      <c r="H52" s="213">
        <f t="shared" si="6"/>
        <v>0</v>
      </c>
      <c r="I52" s="213">
        <f t="shared" si="6"/>
        <v>0</v>
      </c>
      <c r="J52" s="213">
        <f t="shared" si="6"/>
        <v>0</v>
      </c>
      <c r="K52" s="213">
        <f t="shared" si="6"/>
        <v>0</v>
      </c>
      <c r="L52" s="213">
        <f t="shared" si="6"/>
        <v>0</v>
      </c>
      <c r="M52" s="213">
        <f t="shared" si="6"/>
        <v>0</v>
      </c>
      <c r="N52" s="213">
        <f t="shared" si="6"/>
        <v>0</v>
      </c>
      <c r="O52" s="213">
        <f t="shared" si="6"/>
        <v>0</v>
      </c>
      <c r="P52" s="223">
        <f>SUM(D52:O52)</f>
        <v>0</v>
      </c>
    </row>
    <row r="53" spans="2:18" ht="13.5" thickBot="1"/>
    <row r="54" spans="2:18" ht="13" customHeight="1">
      <c r="B54" s="332" t="s">
        <v>72</v>
      </c>
      <c r="C54" s="334" t="s">
        <v>73</v>
      </c>
      <c r="D54" s="338"/>
      <c r="E54" s="325" t="s">
        <v>74</v>
      </c>
      <c r="F54" s="326"/>
      <c r="G54" s="334" t="s">
        <v>75</v>
      </c>
      <c r="H54" s="338"/>
      <c r="I54" s="325" t="s">
        <v>76</v>
      </c>
      <c r="J54" s="326"/>
      <c r="K54" s="325" t="s">
        <v>77</v>
      </c>
      <c r="L54" s="326"/>
      <c r="M54" s="325" t="s">
        <v>78</v>
      </c>
      <c r="N54" s="326"/>
      <c r="O54" s="325" t="s">
        <v>79</v>
      </c>
      <c r="P54" s="326"/>
      <c r="Q54" s="334" t="s">
        <v>80</v>
      </c>
      <c r="R54" s="335"/>
    </row>
    <row r="55" spans="2:18" ht="13.5" customHeight="1" thickBot="1">
      <c r="B55" s="333"/>
      <c r="C55" s="336"/>
      <c r="D55" s="339"/>
      <c r="E55" s="327"/>
      <c r="F55" s="328"/>
      <c r="G55" s="336"/>
      <c r="H55" s="339"/>
      <c r="I55" s="327"/>
      <c r="J55" s="328"/>
      <c r="K55" s="327"/>
      <c r="L55" s="328"/>
      <c r="M55" s="327"/>
      <c r="N55" s="328"/>
      <c r="O55" s="327"/>
      <c r="P55" s="328"/>
      <c r="Q55" s="336"/>
      <c r="R55" s="337"/>
    </row>
    <row r="56" spans="2:18" ht="26" customHeight="1">
      <c r="B56" s="250">
        <v>1</v>
      </c>
      <c r="C56" s="319" t="s">
        <v>81</v>
      </c>
      <c r="D56" s="320"/>
      <c r="E56" s="319" t="s">
        <v>82</v>
      </c>
      <c r="F56" s="320"/>
      <c r="G56" s="319">
        <v>1</v>
      </c>
      <c r="H56" s="320"/>
      <c r="I56" s="319" t="s">
        <v>83</v>
      </c>
      <c r="J56" s="320"/>
      <c r="K56" s="319" t="s">
        <v>84</v>
      </c>
      <c r="L56" s="320"/>
      <c r="M56" s="319">
        <v>100</v>
      </c>
      <c r="N56" s="320"/>
      <c r="O56" s="319">
        <v>30</v>
      </c>
      <c r="P56" s="320"/>
      <c r="Q56" s="321">
        <f>O56/M56</f>
        <v>0.3</v>
      </c>
      <c r="R56" s="322"/>
    </row>
    <row r="57" spans="2:18" ht="26" customHeight="1">
      <c r="B57" s="251" t="s">
        <v>85</v>
      </c>
      <c r="C57" s="315" t="s">
        <v>86</v>
      </c>
      <c r="D57" s="316"/>
      <c r="E57" s="315" t="s">
        <v>82</v>
      </c>
      <c r="F57" s="316"/>
      <c r="G57" s="315" t="s">
        <v>85</v>
      </c>
      <c r="H57" s="316"/>
      <c r="I57" s="315" t="s">
        <v>83</v>
      </c>
      <c r="J57" s="316"/>
      <c r="K57" s="315" t="s">
        <v>87</v>
      </c>
      <c r="L57" s="316"/>
      <c r="M57" s="315">
        <v>100</v>
      </c>
      <c r="N57" s="316"/>
      <c r="O57" s="315">
        <v>50</v>
      </c>
      <c r="P57" s="316"/>
      <c r="Q57" s="323">
        <f>O57/M57</f>
        <v>0.5</v>
      </c>
      <c r="R57" s="324"/>
    </row>
    <row r="58" spans="2:18" ht="26" customHeight="1">
      <c r="B58" s="251">
        <v>2</v>
      </c>
      <c r="C58" s="315"/>
      <c r="D58" s="316"/>
      <c r="E58" s="315"/>
      <c r="F58" s="316"/>
      <c r="G58" s="315"/>
      <c r="H58" s="316"/>
      <c r="I58" s="315"/>
      <c r="J58" s="316"/>
      <c r="K58" s="315"/>
      <c r="L58" s="316"/>
      <c r="M58" s="315"/>
      <c r="N58" s="316"/>
      <c r="O58" s="315"/>
      <c r="P58" s="316"/>
      <c r="Q58" s="317"/>
      <c r="R58" s="318"/>
    </row>
    <row r="59" spans="2:18" ht="26" customHeight="1">
      <c r="B59" s="251">
        <v>3</v>
      </c>
      <c r="C59" s="315"/>
      <c r="D59" s="316"/>
      <c r="E59" s="315"/>
      <c r="F59" s="316"/>
      <c r="G59" s="315"/>
      <c r="H59" s="316"/>
      <c r="I59" s="315"/>
      <c r="J59" s="316"/>
      <c r="K59" s="315"/>
      <c r="L59" s="316"/>
      <c r="M59" s="315"/>
      <c r="N59" s="316"/>
      <c r="O59" s="315"/>
      <c r="P59" s="316"/>
      <c r="Q59" s="317"/>
      <c r="R59" s="318"/>
    </row>
    <row r="60" spans="2:18" ht="26" customHeight="1">
      <c r="B60" s="251">
        <v>4</v>
      </c>
      <c r="C60" s="315"/>
      <c r="D60" s="316"/>
      <c r="E60" s="315"/>
      <c r="F60" s="316"/>
      <c r="G60" s="315"/>
      <c r="H60" s="316"/>
      <c r="I60" s="315"/>
      <c r="J60" s="316"/>
      <c r="K60" s="315"/>
      <c r="L60" s="316"/>
      <c r="M60" s="315"/>
      <c r="N60" s="316"/>
      <c r="O60" s="315"/>
      <c r="P60" s="316"/>
      <c r="Q60" s="317"/>
      <c r="R60" s="318"/>
    </row>
    <row r="61" spans="2:18" ht="26" customHeight="1" thickBot="1">
      <c r="B61" s="252">
        <v>5</v>
      </c>
      <c r="C61" s="311"/>
      <c r="D61" s="312"/>
      <c r="E61" s="311"/>
      <c r="F61" s="312"/>
      <c r="G61" s="311"/>
      <c r="H61" s="312"/>
      <c r="I61" s="311"/>
      <c r="J61" s="312"/>
      <c r="K61" s="311"/>
      <c r="L61" s="312"/>
      <c r="M61" s="311"/>
      <c r="N61" s="312"/>
      <c r="O61" s="311"/>
      <c r="P61" s="312"/>
      <c r="Q61" s="313"/>
      <c r="R61" s="314"/>
    </row>
  </sheetData>
  <mergeCells count="63">
    <mergeCell ref="C5:E5"/>
    <mergeCell ref="G5:K5"/>
    <mergeCell ref="C6:E6"/>
    <mergeCell ref="C7:E7"/>
    <mergeCell ref="M10:O10"/>
    <mergeCell ref="M54:N55"/>
    <mergeCell ref="B49:P49"/>
    <mergeCell ref="B54:B55"/>
    <mergeCell ref="O54:P55"/>
    <mergeCell ref="Q54:R55"/>
    <mergeCell ref="C54:D55"/>
    <mergeCell ref="E54:F55"/>
    <mergeCell ref="G54:H55"/>
    <mergeCell ref="I54:J55"/>
    <mergeCell ref="K54:L55"/>
    <mergeCell ref="C56:D56"/>
    <mergeCell ref="E56:F56"/>
    <mergeCell ref="G56:H56"/>
    <mergeCell ref="I56:J56"/>
    <mergeCell ref="K56:L56"/>
    <mergeCell ref="M56:N56"/>
    <mergeCell ref="O56:P56"/>
    <mergeCell ref="Q56:R56"/>
    <mergeCell ref="O57:P57"/>
    <mergeCell ref="Q57:R57"/>
    <mergeCell ref="M58:N58"/>
    <mergeCell ref="O58:P58"/>
    <mergeCell ref="Q58:R58"/>
    <mergeCell ref="C57:D57"/>
    <mergeCell ref="E57:F57"/>
    <mergeCell ref="G57:H57"/>
    <mergeCell ref="I57:J57"/>
    <mergeCell ref="K57:L57"/>
    <mergeCell ref="M57:N57"/>
    <mergeCell ref="C58:D58"/>
    <mergeCell ref="E58:F58"/>
    <mergeCell ref="G58:H58"/>
    <mergeCell ref="I58:J58"/>
    <mergeCell ref="K58:L58"/>
    <mergeCell ref="O59:P59"/>
    <mergeCell ref="Q59:R59"/>
    <mergeCell ref="C60:D60"/>
    <mergeCell ref="E60:F60"/>
    <mergeCell ref="G60:H60"/>
    <mergeCell ref="I60:J60"/>
    <mergeCell ref="K60:L60"/>
    <mergeCell ref="M60:N60"/>
    <mergeCell ref="O60:P60"/>
    <mergeCell ref="Q60:R60"/>
    <mergeCell ref="C59:D59"/>
    <mergeCell ref="E59:F59"/>
    <mergeCell ref="G59:H59"/>
    <mergeCell ref="I59:J59"/>
    <mergeCell ref="K59:L59"/>
    <mergeCell ref="M59:N59"/>
    <mergeCell ref="O61:P61"/>
    <mergeCell ref="Q61:R61"/>
    <mergeCell ref="C61:D61"/>
    <mergeCell ref="E61:F61"/>
    <mergeCell ref="G61:H61"/>
    <mergeCell ref="I61:J61"/>
    <mergeCell ref="K61:L61"/>
    <mergeCell ref="M61:N61"/>
  </mergeCells>
  <phoneticPr fontId="3"/>
  <dataValidations count="1">
    <dataValidation type="list" allowBlank="1" showInputMessage="1" showErrorMessage="1" sqref="N11:N13" xr:uid="{BD12CD1F-4787-4021-B1D7-733EFE4E195E}">
      <formula1>"0.00,1.02,1.36"</formula1>
    </dataValidation>
  </dataValidations>
  <printOptions horizontalCentered="1"/>
  <pageMargins left="0.23622047244094491" right="0.23622047244094491" top="0.55118110236220474" bottom="0.35433070866141736" header="0.31496062992125984" footer="0.31496062992125984"/>
  <pageSetup paperSize="9" scale="67"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0C2BE-F52A-4329-97E0-1C1A1CB7F030}">
  <sheetPr>
    <tabColor theme="0" tint="-4.9989318521683403E-2"/>
    <pageSetUpPr fitToPage="1"/>
  </sheetPr>
  <dimension ref="A1:BR45"/>
  <sheetViews>
    <sheetView view="pageBreakPreview" zoomScale="55" zoomScaleNormal="60" zoomScaleSheetLayoutView="55" workbookViewId="0">
      <selection activeCell="AT1" sqref="AT1:AU1"/>
    </sheetView>
  </sheetViews>
  <sheetFormatPr defaultColWidth="9" defaultRowHeight="13"/>
  <cols>
    <col min="1" max="1" width="2.90625" style="63" customWidth="1"/>
    <col min="2" max="2" width="1.453125" style="63" customWidth="1"/>
    <col min="3" max="33" width="2" style="63" customWidth="1"/>
    <col min="34" max="34" width="3.36328125" style="63" customWidth="1"/>
    <col min="35" max="45" width="2" style="63" customWidth="1"/>
    <col min="46" max="57" width="10.08984375" style="63" customWidth="1"/>
    <col min="58" max="58" width="8.6328125" style="63" customWidth="1"/>
    <col min="59" max="16384" width="9" style="63"/>
  </cols>
  <sheetData>
    <row r="1" spans="1:58" ht="19.5" customHeight="1">
      <c r="A1" s="61" t="s">
        <v>179</v>
      </c>
      <c r="B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521" t="s">
        <v>88</v>
      </c>
      <c r="AO1" s="521"/>
      <c r="AP1" s="521"/>
      <c r="AQ1" s="521"/>
      <c r="AR1" s="521"/>
      <c r="AS1" s="521"/>
      <c r="AT1" s="522" t="str">
        <f>'別紙㉓-2入力ｼｰﾄ　燃料使用量データシート(CGS用)　・'!C5</f>
        <v>R3K001X</v>
      </c>
      <c r="AU1" s="523"/>
      <c r="AV1" s="524" t="s">
        <v>89</v>
      </c>
      <c r="AW1" s="526" t="str">
        <f>'別紙㉓-2入力ｼｰﾄ　燃料使用量データシート(CGS用)　・'!C6</f>
        <v>虎ノ門工業株式会社</v>
      </c>
      <c r="AX1" s="527"/>
      <c r="AY1" s="527"/>
      <c r="AZ1" s="528"/>
      <c r="BA1" s="524" t="s">
        <v>90</v>
      </c>
      <c r="BB1" s="532" t="str">
        <f>'別紙㉓-2入力ｼｰﾄ　燃料使用量データシート(CGS用)　・'!C7</f>
        <v>東京都港区新橋3-7-9</v>
      </c>
      <c r="BC1" s="533"/>
      <c r="BD1" s="533"/>
      <c r="BE1" s="534"/>
    </row>
    <row r="2" spans="1:58" ht="19.5" customHeight="1">
      <c r="A2" s="64"/>
      <c r="B2" s="62"/>
      <c r="C2" s="538" t="s">
        <v>217</v>
      </c>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538"/>
      <c r="AI2" s="538"/>
      <c r="AJ2" s="538"/>
      <c r="AK2" s="538"/>
      <c r="AL2" s="538"/>
      <c r="AM2" s="538"/>
      <c r="AN2" s="538"/>
      <c r="AO2" s="538"/>
      <c r="AP2" s="538"/>
      <c r="AQ2" s="538"/>
      <c r="AR2" s="538"/>
      <c r="AS2" s="538"/>
      <c r="AT2" s="65"/>
      <c r="AU2" s="65"/>
      <c r="AV2" s="525"/>
      <c r="AW2" s="529"/>
      <c r="AX2" s="530"/>
      <c r="AY2" s="530"/>
      <c r="AZ2" s="531"/>
      <c r="BA2" s="525"/>
      <c r="BB2" s="535"/>
      <c r="BC2" s="536"/>
      <c r="BD2" s="536"/>
      <c r="BE2" s="537"/>
    </row>
    <row r="3" spans="1:58" ht="19.5" customHeight="1">
      <c r="A3" s="64"/>
      <c r="B3" s="62"/>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c r="AQ3" s="517"/>
      <c r="AR3" s="517"/>
      <c r="AS3" s="517"/>
      <c r="AT3" s="66"/>
      <c r="AU3" s="62"/>
      <c r="AV3" s="62"/>
      <c r="AW3" s="62"/>
      <c r="AX3" s="62"/>
      <c r="AY3" s="62"/>
      <c r="AZ3" s="62"/>
      <c r="BA3" s="62"/>
      <c r="BB3" s="62"/>
      <c r="BC3" s="62"/>
      <c r="BD3" s="62"/>
      <c r="BE3" s="62"/>
      <c r="BF3" s="62"/>
    </row>
    <row r="4" spans="1:58" ht="15">
      <c r="A4" s="64"/>
      <c r="B4" s="62"/>
      <c r="C4" s="451" t="s">
        <v>91</v>
      </c>
      <c r="D4" s="452"/>
      <c r="E4" s="452"/>
      <c r="F4" s="452"/>
      <c r="G4" s="452"/>
      <c r="H4" s="452"/>
      <c r="I4" s="452"/>
      <c r="J4" s="452"/>
      <c r="K4" s="518">
        <f>'別紙㉓-2入力ｼｰﾄ　燃料使用量データシート(CGS用)　・'!C10</f>
        <v>46</v>
      </c>
      <c r="L4" s="518"/>
      <c r="M4" s="518"/>
      <c r="N4" s="518"/>
      <c r="O4" s="518"/>
      <c r="P4" s="485" t="s">
        <v>92</v>
      </c>
      <c r="Q4" s="485"/>
      <c r="R4" s="485"/>
      <c r="S4" s="485"/>
      <c r="T4" s="486"/>
      <c r="U4" s="62"/>
      <c r="V4" s="62"/>
      <c r="W4" s="514" t="s">
        <v>93</v>
      </c>
      <c r="X4" s="514"/>
      <c r="Y4" s="514"/>
      <c r="Z4" s="514"/>
      <c r="AA4" s="514"/>
      <c r="AB4" s="514"/>
      <c r="AC4" s="514"/>
      <c r="AD4" s="514"/>
      <c r="AE4" s="514"/>
      <c r="AF4" s="514"/>
      <c r="AG4" s="514"/>
      <c r="AH4" s="514"/>
      <c r="AI4" s="514"/>
      <c r="AJ4" s="514"/>
      <c r="AK4" s="514"/>
      <c r="AL4" s="514"/>
      <c r="AM4" s="514"/>
      <c r="AN4" s="514"/>
      <c r="AO4" s="514"/>
      <c r="AP4" s="514"/>
      <c r="AQ4" s="514"/>
      <c r="AR4" s="514"/>
      <c r="AS4" s="514"/>
      <c r="AT4" s="514"/>
      <c r="AU4" s="514"/>
      <c r="AV4" s="514"/>
      <c r="AW4" s="514"/>
      <c r="AX4" s="62"/>
      <c r="AY4" s="62"/>
      <c r="AZ4" s="62"/>
      <c r="BA4" s="62"/>
      <c r="BB4" s="62"/>
      <c r="BC4" s="62"/>
      <c r="BD4" s="62"/>
      <c r="BE4" s="62"/>
      <c r="BF4" s="62"/>
    </row>
    <row r="5" spans="1:58" ht="18" customHeight="1">
      <c r="A5" s="64"/>
      <c r="B5" s="62"/>
      <c r="C5" s="62"/>
      <c r="D5" s="62"/>
      <c r="E5" s="62"/>
      <c r="F5" s="62"/>
      <c r="G5" s="62"/>
      <c r="H5" s="62"/>
      <c r="I5" s="62"/>
      <c r="J5" s="62"/>
      <c r="K5" s="62"/>
      <c r="L5" s="62"/>
      <c r="M5" s="62"/>
      <c r="N5" s="62"/>
      <c r="O5" s="62"/>
      <c r="P5" s="62"/>
      <c r="Q5" s="62"/>
      <c r="R5" s="62"/>
      <c r="S5" s="62"/>
      <c r="T5" s="62"/>
      <c r="U5" s="67"/>
      <c r="V5" s="67"/>
      <c r="W5" s="519" t="s">
        <v>56</v>
      </c>
      <c r="X5" s="519"/>
      <c r="Y5" s="519" t="s">
        <v>94</v>
      </c>
      <c r="Z5" s="519"/>
      <c r="AA5" s="519"/>
      <c r="AB5" s="519"/>
      <c r="AC5" s="520" t="s">
        <v>95</v>
      </c>
      <c r="AD5" s="520"/>
      <c r="AE5" s="520"/>
      <c r="AF5" s="520"/>
      <c r="AG5" s="520"/>
      <c r="AH5" s="520"/>
      <c r="AI5" s="520"/>
      <c r="AJ5" s="520"/>
      <c r="AK5" s="520"/>
      <c r="AL5" s="520"/>
      <c r="AM5" s="520"/>
      <c r="AN5" s="514" t="s">
        <v>96</v>
      </c>
      <c r="AO5" s="514"/>
      <c r="AP5" s="514"/>
      <c r="AQ5" s="514"/>
      <c r="AR5" s="514"/>
      <c r="AS5" s="514"/>
      <c r="AT5" s="68">
        <v>9.9700000000000006</v>
      </c>
      <c r="AU5" s="69" t="s">
        <v>97</v>
      </c>
      <c r="AV5" s="70" t="s">
        <v>98</v>
      </c>
      <c r="AW5" s="71">
        <f>'別紙㉓-2入力ｼｰﾄ　燃料使用量データシート(CGS用)　・'!N11</f>
        <v>0</v>
      </c>
      <c r="AX5" s="72"/>
      <c r="AY5" s="62"/>
      <c r="AZ5" s="62"/>
      <c r="BA5" s="62"/>
      <c r="BB5" s="62"/>
      <c r="BC5" s="62"/>
      <c r="BD5" s="62"/>
      <c r="BE5" s="62"/>
      <c r="BF5" s="73"/>
    </row>
    <row r="6" spans="1:58" ht="18" customHeight="1">
      <c r="A6" s="64"/>
      <c r="B6" s="62"/>
      <c r="C6" s="74"/>
      <c r="D6" s="74"/>
      <c r="E6" s="67"/>
      <c r="F6" s="67"/>
      <c r="G6" s="67"/>
      <c r="H6" s="67"/>
      <c r="I6" s="67"/>
      <c r="J6" s="67"/>
      <c r="K6" s="62"/>
      <c r="L6" s="62"/>
      <c r="M6" s="62"/>
      <c r="N6" s="62"/>
      <c r="O6" s="62"/>
      <c r="P6" s="67"/>
      <c r="Q6" s="67"/>
      <c r="R6" s="67"/>
      <c r="S6" s="67"/>
      <c r="T6" s="67"/>
      <c r="U6" s="67"/>
      <c r="V6" s="67"/>
      <c r="W6" s="519"/>
      <c r="X6" s="519"/>
      <c r="Y6" s="519"/>
      <c r="Z6" s="519"/>
      <c r="AA6" s="519"/>
      <c r="AB6" s="519"/>
      <c r="AC6" s="520" t="s">
        <v>99</v>
      </c>
      <c r="AD6" s="520"/>
      <c r="AE6" s="520"/>
      <c r="AF6" s="520"/>
      <c r="AG6" s="520"/>
      <c r="AH6" s="520"/>
      <c r="AI6" s="520"/>
      <c r="AJ6" s="520"/>
      <c r="AK6" s="520"/>
      <c r="AL6" s="520"/>
      <c r="AM6" s="520"/>
      <c r="AN6" s="514" t="s">
        <v>96</v>
      </c>
      <c r="AO6" s="514"/>
      <c r="AP6" s="514"/>
      <c r="AQ6" s="514"/>
      <c r="AR6" s="514"/>
      <c r="AS6" s="514"/>
      <c r="AT6" s="75">
        <f>AT5*1.3</f>
        <v>12.961000000000002</v>
      </c>
      <c r="AU6" s="76" t="s">
        <v>87</v>
      </c>
      <c r="AV6" s="77" t="s">
        <v>98</v>
      </c>
      <c r="AW6" s="78">
        <f>'別紙㉓-2入力ｼｰﾄ　燃料使用量データシート(CGS用)　・'!N12</f>
        <v>1.36</v>
      </c>
      <c r="AX6" s="72"/>
      <c r="AY6" s="62"/>
      <c r="AZ6" s="62"/>
      <c r="BA6" s="62"/>
      <c r="BB6" s="62"/>
      <c r="BC6" s="62"/>
      <c r="BD6" s="62"/>
      <c r="BE6" s="62"/>
      <c r="BF6" s="73"/>
    </row>
    <row r="7" spans="1:58" ht="18" customHeight="1">
      <c r="A7" s="64"/>
      <c r="D7" s="74"/>
      <c r="E7" s="67"/>
      <c r="F7" s="67"/>
      <c r="G7" s="67"/>
      <c r="H7" s="67"/>
      <c r="I7" s="67"/>
      <c r="J7" s="67"/>
      <c r="K7" s="62"/>
      <c r="L7" s="62"/>
      <c r="M7" s="62"/>
      <c r="N7" s="62"/>
      <c r="O7" s="62"/>
      <c r="P7" s="67"/>
      <c r="Q7" s="67"/>
      <c r="R7" s="67"/>
      <c r="S7" s="67"/>
      <c r="T7" s="67"/>
      <c r="U7" s="67"/>
      <c r="V7" s="67"/>
      <c r="W7" s="519"/>
      <c r="X7" s="519"/>
      <c r="Y7" s="519"/>
      <c r="Z7" s="519"/>
      <c r="AA7" s="519"/>
      <c r="AB7" s="519"/>
      <c r="AC7" s="513" t="s">
        <v>100</v>
      </c>
      <c r="AD7" s="513"/>
      <c r="AE7" s="513"/>
      <c r="AF7" s="513"/>
      <c r="AG7" s="513"/>
      <c r="AH7" s="513"/>
      <c r="AI7" s="513"/>
      <c r="AJ7" s="513"/>
      <c r="AK7" s="513"/>
      <c r="AL7" s="513"/>
      <c r="AM7" s="513"/>
      <c r="AN7" s="514" t="s">
        <v>96</v>
      </c>
      <c r="AO7" s="514"/>
      <c r="AP7" s="514"/>
      <c r="AQ7" s="514"/>
      <c r="AR7" s="514"/>
      <c r="AS7" s="514"/>
      <c r="AT7" s="75">
        <v>9.2799999999999994</v>
      </c>
      <c r="AU7" s="76" t="s">
        <v>101</v>
      </c>
      <c r="AV7" s="77" t="s">
        <v>98</v>
      </c>
      <c r="AW7" s="78">
        <f>'別紙㉓-2入力ｼｰﾄ　燃料使用量データシート(CGS用)　・'!N13</f>
        <v>0</v>
      </c>
      <c r="AX7" s="73"/>
      <c r="AY7" s="79"/>
      <c r="AZ7" s="65" t="s">
        <v>102</v>
      </c>
      <c r="BA7" s="65"/>
      <c r="BB7" s="62"/>
      <c r="BC7" s="62"/>
      <c r="BD7" s="62"/>
      <c r="BE7" s="62"/>
      <c r="BF7" s="73"/>
    </row>
    <row r="8" spans="1:58" ht="18" customHeight="1">
      <c r="A8" s="64"/>
      <c r="B8" s="62"/>
      <c r="C8" s="74"/>
      <c r="D8" s="74"/>
      <c r="E8" s="67"/>
      <c r="F8" s="67"/>
      <c r="G8" s="67"/>
      <c r="H8" s="67"/>
      <c r="I8" s="67"/>
      <c r="J8" s="67"/>
      <c r="K8" s="67"/>
      <c r="L8" s="67"/>
      <c r="M8" s="67"/>
      <c r="N8" s="67"/>
      <c r="O8" s="67"/>
      <c r="P8" s="67"/>
      <c r="Q8" s="67"/>
      <c r="R8" s="67"/>
      <c r="S8" s="67"/>
      <c r="T8" s="67"/>
      <c r="U8" s="67"/>
      <c r="V8" s="67"/>
      <c r="W8" s="519"/>
      <c r="X8" s="519"/>
      <c r="Y8" s="513" t="s">
        <v>61</v>
      </c>
      <c r="Z8" s="513"/>
      <c r="AA8" s="513"/>
      <c r="AB8" s="513"/>
      <c r="AC8" s="513"/>
      <c r="AD8" s="513"/>
      <c r="AE8" s="513"/>
      <c r="AF8" s="513"/>
      <c r="AG8" s="513"/>
      <c r="AH8" s="513"/>
      <c r="AI8" s="513"/>
      <c r="AJ8" s="513"/>
      <c r="AK8" s="513"/>
      <c r="AL8" s="513"/>
      <c r="AM8" s="513"/>
      <c r="AN8" s="514" t="s">
        <v>96</v>
      </c>
      <c r="AO8" s="514"/>
      <c r="AP8" s="514"/>
      <c r="AQ8" s="514"/>
      <c r="AR8" s="514"/>
      <c r="AS8" s="514"/>
      <c r="AT8" s="80">
        <v>9.76</v>
      </c>
      <c r="AU8" s="81"/>
      <c r="AV8" s="82"/>
      <c r="AW8" s="82"/>
      <c r="AX8" s="73"/>
      <c r="AY8" s="83"/>
      <c r="AZ8" s="65" t="s">
        <v>103</v>
      </c>
      <c r="BA8" s="84"/>
      <c r="BB8" s="62"/>
      <c r="BC8" s="62"/>
      <c r="BD8" s="62"/>
      <c r="BE8" s="62"/>
      <c r="BF8" s="73"/>
    </row>
    <row r="9" spans="1:58" s="62" customFormat="1" ht="18" customHeight="1" thickBot="1">
      <c r="A9" s="64"/>
      <c r="C9" s="85"/>
      <c r="D9" s="85"/>
      <c r="E9" s="86"/>
      <c r="F9" s="86"/>
      <c r="G9" s="86"/>
      <c r="H9" s="86"/>
      <c r="I9" s="86"/>
      <c r="J9" s="86"/>
      <c r="K9" s="86"/>
      <c r="L9" s="86"/>
      <c r="M9" s="86"/>
      <c r="N9" s="86"/>
      <c r="O9" s="86"/>
      <c r="P9" s="86"/>
      <c r="Q9" s="86"/>
      <c r="R9" s="86"/>
      <c r="S9" s="86"/>
      <c r="T9" s="86"/>
      <c r="U9" s="86"/>
      <c r="V9" s="86"/>
      <c r="W9" s="86"/>
      <c r="X9" s="86"/>
      <c r="Y9" s="86"/>
      <c r="Z9" s="86"/>
      <c r="AA9" s="86"/>
      <c r="AB9" s="86"/>
      <c r="AC9" s="86"/>
      <c r="AD9" s="87"/>
      <c r="AE9" s="87"/>
      <c r="AF9" s="87"/>
      <c r="AG9" s="87"/>
      <c r="AH9" s="87"/>
      <c r="AI9" s="88"/>
      <c r="AJ9" s="88"/>
      <c r="AK9" s="88"/>
      <c r="AL9" s="88"/>
      <c r="AM9" s="88"/>
      <c r="AN9" s="88"/>
      <c r="AO9" s="88"/>
      <c r="AP9" s="88"/>
      <c r="AQ9" s="88"/>
      <c r="AR9" s="89"/>
      <c r="AS9" s="89"/>
      <c r="AT9" s="90"/>
      <c r="AU9" s="91"/>
      <c r="AV9" s="92"/>
      <c r="AW9" s="93"/>
      <c r="AX9" s="91"/>
      <c r="AY9" s="91"/>
      <c r="AZ9" s="91"/>
      <c r="BA9" s="94"/>
      <c r="BB9" s="95"/>
      <c r="BC9" s="91"/>
      <c r="BD9" s="91"/>
      <c r="BE9" s="91"/>
      <c r="BF9" s="73"/>
    </row>
    <row r="10" spans="1:58" ht="18" customHeight="1" thickBot="1">
      <c r="A10" s="64"/>
      <c r="B10" s="62"/>
      <c r="C10" s="515" t="s">
        <v>104</v>
      </c>
      <c r="D10" s="516"/>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t="s">
        <v>105</v>
      </c>
      <c r="AJ10" s="516"/>
      <c r="AK10" s="516"/>
      <c r="AL10" s="516"/>
      <c r="AM10" s="516"/>
      <c r="AN10" s="516"/>
      <c r="AO10" s="516"/>
      <c r="AP10" s="516"/>
      <c r="AQ10" s="516"/>
      <c r="AR10" s="96"/>
      <c r="AS10" s="97"/>
      <c r="AT10" s="44" t="s">
        <v>42</v>
      </c>
      <c r="AU10" s="45" t="s">
        <v>43</v>
      </c>
      <c r="AV10" s="45" t="s">
        <v>44</v>
      </c>
      <c r="AW10" s="45" t="s">
        <v>45</v>
      </c>
      <c r="AX10" s="45" t="s">
        <v>46</v>
      </c>
      <c r="AY10" s="45" t="s">
        <v>47</v>
      </c>
      <c r="AZ10" s="45" t="s">
        <v>48</v>
      </c>
      <c r="BA10" s="45" t="s">
        <v>49</v>
      </c>
      <c r="BB10" s="45" t="s">
        <v>50</v>
      </c>
      <c r="BC10" s="45" t="s">
        <v>51</v>
      </c>
      <c r="BD10" s="45" t="s">
        <v>52</v>
      </c>
      <c r="BE10" s="98" t="s">
        <v>53</v>
      </c>
    </row>
    <row r="11" spans="1:58" ht="18" customHeight="1">
      <c r="A11" s="64"/>
      <c r="B11" s="62"/>
      <c r="C11" s="472" t="s">
        <v>106</v>
      </c>
      <c r="D11" s="473"/>
      <c r="E11" s="492" t="s">
        <v>107</v>
      </c>
      <c r="F11" s="461"/>
      <c r="G11" s="461"/>
      <c r="H11" s="461"/>
      <c r="I11" s="461"/>
      <c r="J11" s="461"/>
      <c r="K11" s="461"/>
      <c r="L11" s="461"/>
      <c r="M11" s="461"/>
      <c r="N11" s="461"/>
      <c r="O11" s="461"/>
      <c r="P11" s="461"/>
      <c r="Q11" s="461"/>
      <c r="R11" s="461"/>
      <c r="S11" s="461"/>
      <c r="T11" s="461"/>
      <c r="U11" s="461"/>
      <c r="V11" s="461"/>
      <c r="W11" s="461"/>
      <c r="X11" s="461"/>
      <c r="Y11" s="461"/>
      <c r="Z11" s="461"/>
      <c r="AA11" s="461"/>
      <c r="AB11" s="461"/>
      <c r="AC11" s="462"/>
      <c r="AD11" s="451" t="s">
        <v>108</v>
      </c>
      <c r="AE11" s="452"/>
      <c r="AF11" s="452"/>
      <c r="AG11" s="452"/>
      <c r="AH11" s="453"/>
      <c r="AI11" s="495">
        <f t="shared" ref="AI11:AI27" si="0">SUM(AT11:BE11)</f>
        <v>3377</v>
      </c>
      <c r="AJ11" s="496"/>
      <c r="AK11" s="496"/>
      <c r="AL11" s="496"/>
      <c r="AM11" s="496"/>
      <c r="AN11" s="496"/>
      <c r="AO11" s="496"/>
      <c r="AP11" s="496"/>
      <c r="AQ11" s="497"/>
      <c r="AR11" s="438" t="s">
        <v>109</v>
      </c>
      <c r="AS11" s="454"/>
      <c r="AT11" s="49">
        <f>'別紙㉓-2入力ｼｰﾄ　燃料使用量データシート(CGS用)　・'!D32</f>
        <v>314</v>
      </c>
      <c r="AU11" s="50">
        <f>'別紙㉓-2入力ｼｰﾄ　燃料使用量データシート(CGS用)　・'!E32</f>
        <v>325</v>
      </c>
      <c r="AV11" s="50">
        <f>'別紙㉓-2入力ｼｰﾄ　燃料使用量データシート(CGS用)　・'!F32</f>
        <v>315</v>
      </c>
      <c r="AW11" s="50">
        <f>'別紙㉓-2入力ｼｰﾄ　燃料使用量データシート(CGS用)　・'!G32</f>
        <v>325</v>
      </c>
      <c r="AX11" s="50">
        <f>'別紙㉓-2入力ｼｰﾄ　燃料使用量データシート(CGS用)　・'!H32</f>
        <v>326</v>
      </c>
      <c r="AY11" s="50">
        <f>'別紙㉓-2入力ｼｰﾄ　燃料使用量データシート(CGS用)　・'!I32</f>
        <v>314</v>
      </c>
      <c r="AZ11" s="50">
        <f>'別紙㉓-2入力ｼｰﾄ　燃料使用量データシート(CGS用)　・'!J32</f>
        <v>326</v>
      </c>
      <c r="BA11" s="50">
        <f>'別紙㉓-2入力ｼｰﾄ　燃料使用量データシート(CGS用)　・'!K32</f>
        <v>314</v>
      </c>
      <c r="BB11" s="50">
        <f>'別紙㉓-2入力ｼｰﾄ　燃料使用量データシート(CGS用)　・'!L32</f>
        <v>279</v>
      </c>
      <c r="BC11" s="50">
        <f>'別紙㉓-2入力ｼｰﾄ　燃料使用量データシート(CGS用)　・'!M32</f>
        <v>186</v>
      </c>
      <c r="BD11" s="50">
        <f>'別紙㉓-2入力ｼｰﾄ　燃料使用量データシート(CGS用)　・'!N32</f>
        <v>168</v>
      </c>
      <c r="BE11" s="99">
        <f>'別紙㉓-2入力ｼｰﾄ　燃料使用量データシート(CGS用)　・'!O32</f>
        <v>185</v>
      </c>
      <c r="BF11" s="62"/>
    </row>
    <row r="12" spans="1:58" ht="18" customHeight="1">
      <c r="A12" s="64"/>
      <c r="B12" s="62"/>
      <c r="C12" s="474"/>
      <c r="D12" s="475"/>
      <c r="E12" s="498" t="s">
        <v>110</v>
      </c>
      <c r="F12" s="499"/>
      <c r="G12" s="449" t="s">
        <v>54</v>
      </c>
      <c r="H12" s="449"/>
      <c r="I12" s="449"/>
      <c r="J12" s="449"/>
      <c r="K12" s="449"/>
      <c r="L12" s="449"/>
      <c r="M12" s="449"/>
      <c r="N12" s="449"/>
      <c r="O12" s="449"/>
      <c r="P12" s="449"/>
      <c r="Q12" s="449"/>
      <c r="R12" s="449"/>
      <c r="S12" s="449"/>
      <c r="T12" s="449"/>
      <c r="U12" s="449"/>
      <c r="V12" s="449"/>
      <c r="W12" s="449"/>
      <c r="X12" s="449"/>
      <c r="Y12" s="449"/>
      <c r="Z12" s="449"/>
      <c r="AA12" s="449"/>
      <c r="AB12" s="449"/>
      <c r="AC12" s="450"/>
      <c r="AD12" s="451" t="s">
        <v>111</v>
      </c>
      <c r="AE12" s="452"/>
      <c r="AF12" s="452"/>
      <c r="AG12" s="452"/>
      <c r="AH12" s="453"/>
      <c r="AI12" s="435">
        <f>SUM(AT12:BE12)</f>
        <v>76.699999999999989</v>
      </c>
      <c r="AJ12" s="436"/>
      <c r="AK12" s="436"/>
      <c r="AL12" s="436"/>
      <c r="AM12" s="436"/>
      <c r="AN12" s="436"/>
      <c r="AO12" s="436"/>
      <c r="AP12" s="436"/>
      <c r="AQ12" s="437"/>
      <c r="AR12" s="438" t="s">
        <v>112</v>
      </c>
      <c r="AS12" s="454"/>
      <c r="AT12" s="100">
        <f>IF(SUM(AT13:AT15)=0,"",SUM(AT13:AT15))</f>
        <v>6.8</v>
      </c>
      <c r="AU12" s="101">
        <f t="shared" ref="AU12:BE12" si="1">IF(SUM(AU13:AU15)=0,"",SUM(AU13:AU15))</f>
        <v>6.7</v>
      </c>
      <c r="AV12" s="101">
        <f t="shared" si="1"/>
        <v>6.7</v>
      </c>
      <c r="AW12" s="101">
        <f t="shared" si="1"/>
        <v>7.8</v>
      </c>
      <c r="AX12" s="101">
        <f t="shared" si="1"/>
        <v>7.8</v>
      </c>
      <c r="AY12" s="101">
        <f t="shared" si="1"/>
        <v>6.9</v>
      </c>
      <c r="AZ12" s="101">
        <f t="shared" si="1"/>
        <v>6.9</v>
      </c>
      <c r="BA12" s="101">
        <f t="shared" si="1"/>
        <v>6.8999999999999995</v>
      </c>
      <c r="BB12" s="101">
        <f t="shared" si="1"/>
        <v>6.8999999999999995</v>
      </c>
      <c r="BC12" s="101">
        <f t="shared" si="1"/>
        <v>4.5999999999999996</v>
      </c>
      <c r="BD12" s="101">
        <f t="shared" si="1"/>
        <v>4.2</v>
      </c>
      <c r="BE12" s="102">
        <f t="shared" si="1"/>
        <v>4.5</v>
      </c>
      <c r="BF12" s="62"/>
    </row>
    <row r="13" spans="1:58" ht="18" customHeight="1">
      <c r="A13" s="64"/>
      <c r="B13" s="62"/>
      <c r="C13" s="474"/>
      <c r="D13" s="475"/>
      <c r="E13" s="500"/>
      <c r="F13" s="501"/>
      <c r="G13" s="492" t="s">
        <v>113</v>
      </c>
      <c r="H13" s="461"/>
      <c r="I13" s="461"/>
      <c r="J13" s="461"/>
      <c r="K13" s="461"/>
      <c r="L13" s="461"/>
      <c r="M13" s="461"/>
      <c r="N13" s="461"/>
      <c r="O13" s="461"/>
      <c r="P13" s="462"/>
      <c r="Q13" s="479" t="s">
        <v>114</v>
      </c>
      <c r="R13" s="480"/>
      <c r="S13" s="480"/>
      <c r="T13" s="480"/>
      <c r="U13" s="480"/>
      <c r="V13" s="480"/>
      <c r="W13" s="480"/>
      <c r="X13" s="480"/>
      <c r="Y13" s="480"/>
      <c r="Z13" s="480"/>
      <c r="AA13" s="480"/>
      <c r="AB13" s="480"/>
      <c r="AC13" s="481"/>
      <c r="AD13" s="451" t="s">
        <v>111</v>
      </c>
      <c r="AE13" s="452"/>
      <c r="AF13" s="452"/>
      <c r="AG13" s="452"/>
      <c r="AH13" s="453"/>
      <c r="AI13" s="435">
        <f t="shared" si="0"/>
        <v>32.699999999999996</v>
      </c>
      <c r="AJ13" s="436"/>
      <c r="AK13" s="436"/>
      <c r="AL13" s="436"/>
      <c r="AM13" s="436"/>
      <c r="AN13" s="436"/>
      <c r="AO13" s="436"/>
      <c r="AP13" s="436"/>
      <c r="AQ13" s="437"/>
      <c r="AR13" s="438" t="s">
        <v>115</v>
      </c>
      <c r="AS13" s="439"/>
      <c r="AT13" s="49">
        <f>'別紙㉓-2入力ｼｰﾄ　燃料使用量データシート(CGS用)　・'!D35</f>
        <v>6.5</v>
      </c>
      <c r="AU13" s="50">
        <f>'別紙㉓-2入力ｼｰﾄ　燃料使用量データシート(CGS用)　・'!E35</f>
        <v>6.4</v>
      </c>
      <c r="AV13" s="50">
        <f>'別紙㉓-2入力ｼｰﾄ　燃料使用量データシート(CGS用)　・'!F35</f>
        <v>6.5</v>
      </c>
      <c r="AW13" s="103"/>
      <c r="AX13" s="103"/>
      <c r="AY13" s="103"/>
      <c r="AZ13" s="50">
        <f>'別紙㉓-2入力ｼｰﾄ　燃料使用量データシート(CGS用)　・'!J35</f>
        <v>6.7</v>
      </c>
      <c r="BA13" s="50">
        <f>'別紙㉓-2入力ｼｰﾄ　燃料使用量データシート(CGS用)　・'!K35</f>
        <v>6.6</v>
      </c>
      <c r="BB13" s="103"/>
      <c r="BC13" s="103"/>
      <c r="BD13" s="103"/>
      <c r="BE13" s="104"/>
      <c r="BF13" s="62"/>
    </row>
    <row r="14" spans="1:58" ht="18" customHeight="1">
      <c r="A14" s="64"/>
      <c r="B14" s="62"/>
      <c r="C14" s="474"/>
      <c r="D14" s="475"/>
      <c r="E14" s="500"/>
      <c r="F14" s="501"/>
      <c r="G14" s="510"/>
      <c r="H14" s="381"/>
      <c r="I14" s="381"/>
      <c r="J14" s="381"/>
      <c r="K14" s="381"/>
      <c r="L14" s="381"/>
      <c r="M14" s="381"/>
      <c r="N14" s="381"/>
      <c r="O14" s="381"/>
      <c r="P14" s="511"/>
      <c r="Q14" s="479" t="s">
        <v>59</v>
      </c>
      <c r="R14" s="480"/>
      <c r="S14" s="480"/>
      <c r="T14" s="480"/>
      <c r="U14" s="480"/>
      <c r="V14" s="480"/>
      <c r="W14" s="480"/>
      <c r="X14" s="480"/>
      <c r="Y14" s="480"/>
      <c r="Z14" s="480"/>
      <c r="AA14" s="480"/>
      <c r="AB14" s="480"/>
      <c r="AC14" s="481"/>
      <c r="AD14" s="451" t="s">
        <v>111</v>
      </c>
      <c r="AE14" s="452"/>
      <c r="AF14" s="452"/>
      <c r="AG14" s="452"/>
      <c r="AH14" s="453"/>
      <c r="AI14" s="435">
        <f t="shared" si="0"/>
        <v>41.6</v>
      </c>
      <c r="AJ14" s="436"/>
      <c r="AK14" s="436"/>
      <c r="AL14" s="436"/>
      <c r="AM14" s="436"/>
      <c r="AN14" s="436"/>
      <c r="AO14" s="436"/>
      <c r="AP14" s="436"/>
      <c r="AQ14" s="437"/>
      <c r="AR14" s="438" t="s">
        <v>116</v>
      </c>
      <c r="AS14" s="439"/>
      <c r="AT14" s="105"/>
      <c r="AU14" s="103"/>
      <c r="AV14" s="103"/>
      <c r="AW14" s="50">
        <f>'別紙㉓-2入力ｼｰﾄ　燃料使用量データシート(CGS用)　・'!G36</f>
        <v>7.5</v>
      </c>
      <c r="AX14" s="50">
        <f>'別紙㉓-2入力ｼｰﾄ　燃料使用量データシート(CGS用)　・'!H36</f>
        <v>7.5</v>
      </c>
      <c r="AY14" s="50">
        <f>'別紙㉓-2入力ｼｰﾄ　燃料使用量データシート(CGS用)　・'!I36</f>
        <v>6.7</v>
      </c>
      <c r="AZ14" s="103"/>
      <c r="BA14" s="103"/>
      <c r="BB14" s="50">
        <f>'別紙㉓-2入力ｼｰﾄ　燃料使用量データシート(CGS用)　・'!L36</f>
        <v>6.6</v>
      </c>
      <c r="BC14" s="50">
        <f>'別紙㉓-2入力ｼｰﾄ　燃料使用量データシート(CGS用)　・'!M36</f>
        <v>4.5999999999999996</v>
      </c>
      <c r="BD14" s="50">
        <f>'別紙㉓-2入力ｼｰﾄ　燃料使用量データシート(CGS用)　・'!N36</f>
        <v>4.2</v>
      </c>
      <c r="BE14" s="99">
        <f>'別紙㉓-2入力ｼｰﾄ　燃料使用量データシート(CGS用)　・'!O36</f>
        <v>4.5</v>
      </c>
      <c r="BF14" s="62"/>
    </row>
    <row r="15" spans="1:58" ht="18" customHeight="1">
      <c r="A15" s="64"/>
      <c r="B15" s="62"/>
      <c r="C15" s="474"/>
      <c r="D15" s="475"/>
      <c r="E15" s="500"/>
      <c r="F15" s="501"/>
      <c r="G15" s="512"/>
      <c r="H15" s="464"/>
      <c r="I15" s="464"/>
      <c r="J15" s="464"/>
      <c r="K15" s="464"/>
      <c r="L15" s="464"/>
      <c r="M15" s="464"/>
      <c r="N15" s="464"/>
      <c r="O15" s="464"/>
      <c r="P15" s="465"/>
      <c r="Q15" s="479" t="s">
        <v>117</v>
      </c>
      <c r="R15" s="480"/>
      <c r="S15" s="480"/>
      <c r="T15" s="480"/>
      <c r="U15" s="480"/>
      <c r="V15" s="480"/>
      <c r="W15" s="480"/>
      <c r="X15" s="480"/>
      <c r="Y15" s="480"/>
      <c r="Z15" s="480"/>
      <c r="AA15" s="480"/>
      <c r="AB15" s="480"/>
      <c r="AC15" s="481"/>
      <c r="AD15" s="451" t="s">
        <v>111</v>
      </c>
      <c r="AE15" s="452"/>
      <c r="AF15" s="452"/>
      <c r="AG15" s="452"/>
      <c r="AH15" s="453"/>
      <c r="AI15" s="504">
        <f t="shared" si="0"/>
        <v>2.4</v>
      </c>
      <c r="AJ15" s="505"/>
      <c r="AK15" s="505"/>
      <c r="AL15" s="505"/>
      <c r="AM15" s="505"/>
      <c r="AN15" s="505"/>
      <c r="AO15" s="505"/>
      <c r="AP15" s="505"/>
      <c r="AQ15" s="506"/>
      <c r="AR15" s="438" t="s">
        <v>118</v>
      </c>
      <c r="AS15" s="439"/>
      <c r="AT15" s="49">
        <f>'別紙㉓-2入力ｼｰﾄ　燃料使用量データシート(CGS用)　・'!D37</f>
        <v>0.3</v>
      </c>
      <c r="AU15" s="50">
        <f>'別紙㉓-2入力ｼｰﾄ　燃料使用量データシート(CGS用)　・'!E37</f>
        <v>0.3</v>
      </c>
      <c r="AV15" s="50">
        <f>'別紙㉓-2入力ｼｰﾄ　燃料使用量データシート(CGS用)　・'!F37</f>
        <v>0.2</v>
      </c>
      <c r="AW15" s="50">
        <f>'別紙㉓-2入力ｼｰﾄ　燃料使用量データシート(CGS用)　・'!G37</f>
        <v>0.3</v>
      </c>
      <c r="AX15" s="50">
        <f>'別紙㉓-2入力ｼｰﾄ　燃料使用量データシート(CGS用)　・'!H37</f>
        <v>0.3</v>
      </c>
      <c r="AY15" s="50">
        <f>'別紙㉓-2入力ｼｰﾄ　燃料使用量データシート(CGS用)　・'!I37</f>
        <v>0.2</v>
      </c>
      <c r="AZ15" s="50">
        <f>'別紙㉓-2入力ｼｰﾄ　燃料使用量データシート(CGS用)　・'!J37</f>
        <v>0.2</v>
      </c>
      <c r="BA15" s="50">
        <f>'別紙㉓-2入力ｼｰﾄ　燃料使用量データシート(CGS用)　・'!K37</f>
        <v>0.3</v>
      </c>
      <c r="BB15" s="50">
        <f>'別紙㉓-2入力ｼｰﾄ　燃料使用量データシート(CGS用)　・'!L37</f>
        <v>0.3</v>
      </c>
      <c r="BC15" s="50">
        <f>'別紙㉓-2入力ｼｰﾄ　燃料使用量データシート(CGS用)　・'!M37</f>
        <v>0</v>
      </c>
      <c r="BD15" s="50">
        <f>'別紙㉓-2入力ｼｰﾄ　燃料使用量データシート(CGS用)　・'!N37</f>
        <v>0</v>
      </c>
      <c r="BE15" s="99">
        <f>'別紙㉓-2入力ｼｰﾄ　燃料使用量データシート(CGS用)　・'!O37</f>
        <v>0</v>
      </c>
      <c r="BF15" s="62"/>
    </row>
    <row r="16" spans="1:58" ht="18" customHeight="1">
      <c r="A16" s="64"/>
      <c r="B16" s="62"/>
      <c r="C16" s="474"/>
      <c r="D16" s="475"/>
      <c r="E16" s="502"/>
      <c r="F16" s="503"/>
      <c r="G16" s="507" t="s">
        <v>119</v>
      </c>
      <c r="H16" s="508"/>
      <c r="I16" s="508"/>
      <c r="J16" s="508"/>
      <c r="K16" s="508"/>
      <c r="L16" s="508"/>
      <c r="M16" s="508"/>
      <c r="N16" s="508"/>
      <c r="O16" s="508"/>
      <c r="P16" s="508"/>
      <c r="Q16" s="508"/>
      <c r="R16" s="508"/>
      <c r="S16" s="508"/>
      <c r="T16" s="508"/>
      <c r="U16" s="508"/>
      <c r="V16" s="508"/>
      <c r="W16" s="508"/>
      <c r="X16" s="508"/>
      <c r="Y16" s="508"/>
      <c r="Z16" s="508"/>
      <c r="AA16" s="508"/>
      <c r="AB16" s="508"/>
      <c r="AC16" s="509"/>
      <c r="AD16" s="438" t="s">
        <v>111</v>
      </c>
      <c r="AE16" s="454"/>
      <c r="AF16" s="454"/>
      <c r="AG16" s="454"/>
      <c r="AH16" s="439"/>
      <c r="AI16" s="435">
        <f t="shared" si="0"/>
        <v>0</v>
      </c>
      <c r="AJ16" s="436"/>
      <c r="AK16" s="436"/>
      <c r="AL16" s="436"/>
      <c r="AM16" s="436"/>
      <c r="AN16" s="436"/>
      <c r="AO16" s="436"/>
      <c r="AP16" s="436"/>
      <c r="AQ16" s="437"/>
      <c r="AR16" s="438" t="s">
        <v>120</v>
      </c>
      <c r="AS16" s="439"/>
      <c r="AT16" s="49">
        <f>'別紙㉓-2入力ｼｰﾄ　燃料使用量データシート(CGS用)　・'!D38</f>
        <v>0</v>
      </c>
      <c r="AU16" s="50">
        <f>'別紙㉓-2入力ｼｰﾄ　燃料使用量データシート(CGS用)　・'!E38</f>
        <v>0</v>
      </c>
      <c r="AV16" s="50">
        <f>'別紙㉓-2入力ｼｰﾄ　燃料使用量データシート(CGS用)　・'!F38</f>
        <v>0</v>
      </c>
      <c r="AW16" s="50">
        <f>'別紙㉓-2入力ｼｰﾄ　燃料使用量データシート(CGS用)　・'!G38</f>
        <v>0</v>
      </c>
      <c r="AX16" s="50">
        <f>'別紙㉓-2入力ｼｰﾄ　燃料使用量データシート(CGS用)　・'!H38</f>
        <v>0</v>
      </c>
      <c r="AY16" s="50">
        <f>'別紙㉓-2入力ｼｰﾄ　燃料使用量データシート(CGS用)　・'!I38</f>
        <v>0</v>
      </c>
      <c r="AZ16" s="50">
        <f>'別紙㉓-2入力ｼｰﾄ　燃料使用量データシート(CGS用)　・'!J38</f>
        <v>0</v>
      </c>
      <c r="BA16" s="50">
        <f>'別紙㉓-2入力ｼｰﾄ　燃料使用量データシート(CGS用)　・'!K38</f>
        <v>0</v>
      </c>
      <c r="BB16" s="50">
        <f>'別紙㉓-2入力ｼｰﾄ　燃料使用量データシート(CGS用)　・'!L38</f>
        <v>0</v>
      </c>
      <c r="BC16" s="50">
        <f>'別紙㉓-2入力ｼｰﾄ　燃料使用量データシート(CGS用)　・'!M38</f>
        <v>0</v>
      </c>
      <c r="BD16" s="50">
        <f>'別紙㉓-2入力ｼｰﾄ　燃料使用量データシート(CGS用)　・'!N38</f>
        <v>0</v>
      </c>
      <c r="BE16" s="99">
        <f>'別紙㉓-2入力ｼｰﾄ　燃料使用量データシート(CGS用)　・'!O38</f>
        <v>0</v>
      </c>
      <c r="BF16" s="62"/>
    </row>
    <row r="17" spans="1:70" ht="18" customHeight="1">
      <c r="A17" s="64"/>
      <c r="B17" s="62"/>
      <c r="C17" s="474"/>
      <c r="D17" s="475"/>
      <c r="E17" s="487" t="s">
        <v>121</v>
      </c>
      <c r="F17" s="488"/>
      <c r="G17" s="488"/>
      <c r="H17" s="488"/>
      <c r="I17" s="488"/>
      <c r="J17" s="488"/>
      <c r="K17" s="491" t="s">
        <v>122</v>
      </c>
      <c r="L17" s="491"/>
      <c r="M17" s="491"/>
      <c r="N17" s="491"/>
      <c r="O17" s="491"/>
      <c r="P17" s="492" t="s">
        <v>65</v>
      </c>
      <c r="Q17" s="461"/>
      <c r="R17" s="461"/>
      <c r="S17" s="461"/>
      <c r="T17" s="461"/>
      <c r="U17" s="461"/>
      <c r="V17" s="461"/>
      <c r="W17" s="461"/>
      <c r="X17" s="461"/>
      <c r="Y17" s="461"/>
      <c r="Z17" s="461"/>
      <c r="AA17" s="461"/>
      <c r="AB17" s="461"/>
      <c r="AC17" s="462"/>
      <c r="AD17" s="451" t="s">
        <v>123</v>
      </c>
      <c r="AE17" s="452"/>
      <c r="AF17" s="452"/>
      <c r="AG17" s="452"/>
      <c r="AH17" s="453"/>
      <c r="AI17" s="435">
        <f>SUM(AT17:BE17)</f>
        <v>20531.309000000001</v>
      </c>
      <c r="AJ17" s="436"/>
      <c r="AK17" s="436"/>
      <c r="AL17" s="436"/>
      <c r="AM17" s="436"/>
      <c r="AN17" s="436"/>
      <c r="AO17" s="436"/>
      <c r="AP17" s="436"/>
      <c r="AQ17" s="437"/>
      <c r="AR17" s="493" t="s">
        <v>124</v>
      </c>
      <c r="AS17" s="494"/>
      <c r="AT17" s="106">
        <f>'別紙㉓-2入力ｼｰﾄ　燃料使用量データシート(CGS用)　・'!D41</f>
        <v>1909.84</v>
      </c>
      <c r="AU17" s="107">
        <f>'別紙㉓-2入力ｼｰﾄ　燃料使用量データシート(CGS用)　・'!E41</f>
        <v>1975.212</v>
      </c>
      <c r="AV17" s="107">
        <f>'別紙㉓-2入力ｼｰﾄ　燃料使用量データシート(CGS用)　・'!F41</f>
        <v>1914.817</v>
      </c>
      <c r="AW17" s="107">
        <f>'別紙㉓-2入力ｼｰﾄ　燃料使用量データシート(CGS用)　・'!G41</f>
        <v>1975.212</v>
      </c>
      <c r="AX17" s="107">
        <f>'別紙㉓-2入力ｼｰﾄ　燃料使用量データシート(CGS用)　・'!H41</f>
        <v>1982.1990000000001</v>
      </c>
      <c r="AY17" s="107">
        <f>'別紙㉓-2入力ｼｰﾄ　燃料使用量データシート(CGS用)　・'!I41</f>
        <v>1909.84</v>
      </c>
      <c r="AZ17" s="107">
        <f>'別紙㉓-2入力ｼｰﾄ　燃料使用量データシート(CGS用)　・'!J41</f>
        <v>1982.1990000000001</v>
      </c>
      <c r="BA17" s="107">
        <f>'別紙㉓-2入力ｼｰﾄ　燃料使用量データシート(CGS用)　・'!K41</f>
        <v>1909.84</v>
      </c>
      <c r="BB17" s="107">
        <f>'別紙㉓-2入力ｼｰﾄ　燃料使用量データシート(CGS用)　・'!L41</f>
        <v>1696.019</v>
      </c>
      <c r="BC17" s="107">
        <f>'別紙㉓-2入力ｼｰﾄ　燃料使用量データシート(CGS用)　・'!M41</f>
        <v>1130.6479999999999</v>
      </c>
      <c r="BD17" s="107">
        <f>'別紙㉓-2入力ｼｰﾄ　燃料使用量データシート(CGS用)　・'!N41</f>
        <v>1020.77</v>
      </c>
      <c r="BE17" s="108">
        <f>'別紙㉓-2入力ｼｰﾄ　燃料使用量データシート(CGS用)　・'!O41</f>
        <v>1124.713</v>
      </c>
      <c r="BF17" s="62"/>
      <c r="BG17" s="109"/>
      <c r="BH17" s="109"/>
      <c r="BI17" s="109"/>
      <c r="BJ17" s="109"/>
      <c r="BK17" s="109"/>
      <c r="BL17" s="109"/>
      <c r="BM17" s="109"/>
      <c r="BN17" s="109"/>
      <c r="BO17" s="109"/>
      <c r="BP17" s="109"/>
      <c r="BQ17" s="109"/>
      <c r="BR17" s="109"/>
    </row>
    <row r="18" spans="1:70" ht="18" customHeight="1">
      <c r="A18" s="64"/>
      <c r="B18" s="62"/>
      <c r="C18" s="474"/>
      <c r="D18" s="475"/>
      <c r="E18" s="489"/>
      <c r="F18" s="490"/>
      <c r="G18" s="490"/>
      <c r="H18" s="490"/>
      <c r="I18" s="490"/>
      <c r="J18" s="490"/>
      <c r="K18" s="433" t="s">
        <v>125</v>
      </c>
      <c r="L18" s="433"/>
      <c r="M18" s="433"/>
      <c r="N18" s="433"/>
      <c r="O18" s="433"/>
      <c r="P18" s="433"/>
      <c r="Q18" s="433"/>
      <c r="R18" s="433"/>
      <c r="S18" s="433"/>
      <c r="T18" s="433"/>
      <c r="U18" s="433"/>
      <c r="V18" s="433"/>
      <c r="W18" s="433"/>
      <c r="X18" s="433"/>
      <c r="Y18" s="433"/>
      <c r="Z18" s="433"/>
      <c r="AA18" s="433"/>
      <c r="AB18" s="433"/>
      <c r="AC18" s="433"/>
      <c r="AD18" s="451" t="s">
        <v>126</v>
      </c>
      <c r="AE18" s="452"/>
      <c r="AF18" s="452"/>
      <c r="AG18" s="452"/>
      <c r="AH18" s="453"/>
      <c r="AI18" s="435">
        <f>SUM(AT18:BE18)</f>
        <v>944.44021399999986</v>
      </c>
      <c r="AJ18" s="436"/>
      <c r="AK18" s="436"/>
      <c r="AL18" s="436"/>
      <c r="AM18" s="436"/>
      <c r="AN18" s="436"/>
      <c r="AO18" s="436"/>
      <c r="AP18" s="436"/>
      <c r="AQ18" s="437"/>
      <c r="AR18" s="438" t="s">
        <v>127</v>
      </c>
      <c r="AS18" s="454"/>
      <c r="AT18" s="100">
        <f>IF(AT17="","",AT17*$K$4/1000)</f>
        <v>87.852639999999994</v>
      </c>
      <c r="AU18" s="101">
        <f>IF(AU17="","",AU17*$K$4/1000)</f>
        <v>90.859751999999986</v>
      </c>
      <c r="AV18" s="101">
        <f t="shared" ref="AV18:BD18" si="2">IF(AV17="","",AV17*$K$4/1000)</f>
        <v>88.081581999999997</v>
      </c>
      <c r="AW18" s="101">
        <f t="shared" si="2"/>
        <v>90.859751999999986</v>
      </c>
      <c r="AX18" s="101">
        <f t="shared" si="2"/>
        <v>91.181154000000006</v>
      </c>
      <c r="AY18" s="101">
        <f t="shared" si="2"/>
        <v>87.852639999999994</v>
      </c>
      <c r="AZ18" s="101">
        <f t="shared" si="2"/>
        <v>91.181154000000006</v>
      </c>
      <c r="BA18" s="101">
        <f t="shared" si="2"/>
        <v>87.852639999999994</v>
      </c>
      <c r="BB18" s="101">
        <f t="shared" si="2"/>
        <v>78.016874000000001</v>
      </c>
      <c r="BC18" s="101">
        <f t="shared" si="2"/>
        <v>52.009808</v>
      </c>
      <c r="BD18" s="101">
        <f t="shared" si="2"/>
        <v>46.955419999999997</v>
      </c>
      <c r="BE18" s="102">
        <f>IF(BE17="","",BE17*$K$4/1000)</f>
        <v>51.736797999999993</v>
      </c>
      <c r="BF18" s="62"/>
    </row>
    <row r="19" spans="1:70" ht="18" customHeight="1">
      <c r="A19" s="64"/>
      <c r="B19" s="62"/>
      <c r="C19" s="474"/>
      <c r="D19" s="475"/>
      <c r="E19" s="489"/>
      <c r="F19" s="490"/>
      <c r="G19" s="490"/>
      <c r="H19" s="490"/>
      <c r="I19" s="490"/>
      <c r="J19" s="490"/>
      <c r="K19" s="433" t="s">
        <v>128</v>
      </c>
      <c r="L19" s="433"/>
      <c r="M19" s="433"/>
      <c r="N19" s="433"/>
      <c r="O19" s="433"/>
      <c r="P19" s="433"/>
      <c r="Q19" s="433"/>
      <c r="R19" s="433"/>
      <c r="S19" s="433"/>
      <c r="T19" s="433"/>
      <c r="U19" s="433"/>
      <c r="V19" s="433"/>
      <c r="W19" s="433"/>
      <c r="X19" s="433"/>
      <c r="Y19" s="433"/>
      <c r="Z19" s="433"/>
      <c r="AA19" s="433"/>
      <c r="AB19" s="433"/>
      <c r="AC19" s="433"/>
      <c r="AD19" s="451" t="s">
        <v>129</v>
      </c>
      <c r="AE19" s="452"/>
      <c r="AF19" s="452"/>
      <c r="AG19" s="452"/>
      <c r="AH19" s="453"/>
      <c r="AI19" s="435">
        <f>SUM(AT19:BE19)</f>
        <v>24.366557521200001</v>
      </c>
      <c r="AJ19" s="436"/>
      <c r="AK19" s="436"/>
      <c r="AL19" s="436"/>
      <c r="AM19" s="436"/>
      <c r="AN19" s="436"/>
      <c r="AO19" s="436"/>
      <c r="AP19" s="436"/>
      <c r="AQ19" s="437"/>
      <c r="AR19" s="438" t="s">
        <v>130</v>
      </c>
      <c r="AS19" s="454"/>
      <c r="AT19" s="100">
        <f>IF(AT17="","",AT18*0.0258)</f>
        <v>2.2665981120000001</v>
      </c>
      <c r="AU19" s="101">
        <f t="shared" ref="AU19:BE19" si="3">IF(AU17="","",AU18*0.0258)</f>
        <v>2.3441816015999994</v>
      </c>
      <c r="AV19" s="101">
        <f t="shared" si="3"/>
        <v>2.2725048156000001</v>
      </c>
      <c r="AW19" s="101">
        <f t="shared" si="3"/>
        <v>2.3441816015999994</v>
      </c>
      <c r="AX19" s="101">
        <f t="shared" si="3"/>
        <v>2.3524737732000003</v>
      </c>
      <c r="AY19" s="101">
        <f t="shared" si="3"/>
        <v>2.2665981120000001</v>
      </c>
      <c r="AZ19" s="101">
        <f t="shared" si="3"/>
        <v>2.3524737732000003</v>
      </c>
      <c r="BA19" s="101">
        <f t="shared" si="3"/>
        <v>2.2665981120000001</v>
      </c>
      <c r="BB19" s="101">
        <f t="shared" si="3"/>
        <v>2.0128353492</v>
      </c>
      <c r="BC19" s="101">
        <f t="shared" si="3"/>
        <v>1.3418530464</v>
      </c>
      <c r="BD19" s="101">
        <f t="shared" si="3"/>
        <v>1.2114498359999999</v>
      </c>
      <c r="BE19" s="102">
        <f t="shared" si="3"/>
        <v>1.3348093883999999</v>
      </c>
      <c r="BF19" s="62"/>
    </row>
    <row r="20" spans="1:70" ht="18" customHeight="1">
      <c r="A20" s="64"/>
      <c r="B20" s="62"/>
      <c r="C20" s="476"/>
      <c r="D20" s="477"/>
      <c r="E20" s="482" t="s">
        <v>131</v>
      </c>
      <c r="F20" s="483"/>
      <c r="G20" s="483"/>
      <c r="H20" s="483"/>
      <c r="I20" s="483"/>
      <c r="J20" s="483"/>
      <c r="K20" s="464"/>
      <c r="L20" s="464"/>
      <c r="M20" s="464"/>
      <c r="N20" s="464"/>
      <c r="O20" s="464"/>
      <c r="P20" s="464"/>
      <c r="Q20" s="464"/>
      <c r="R20" s="464"/>
      <c r="S20" s="464"/>
      <c r="T20" s="464"/>
      <c r="U20" s="464"/>
      <c r="V20" s="464"/>
      <c r="W20" s="464"/>
      <c r="X20" s="464"/>
      <c r="Y20" s="464"/>
      <c r="Z20" s="464"/>
      <c r="AA20" s="464"/>
      <c r="AB20" s="464"/>
      <c r="AC20" s="465"/>
      <c r="AD20" s="484" t="s">
        <v>132</v>
      </c>
      <c r="AE20" s="485"/>
      <c r="AF20" s="485"/>
      <c r="AG20" s="485"/>
      <c r="AH20" s="486"/>
      <c r="AI20" s="435">
        <f t="shared" si="0"/>
        <v>47.096085338133335</v>
      </c>
      <c r="AJ20" s="436"/>
      <c r="AK20" s="436"/>
      <c r="AL20" s="436"/>
      <c r="AM20" s="436"/>
      <c r="AN20" s="436"/>
      <c r="AO20" s="436"/>
      <c r="AP20" s="436"/>
      <c r="AQ20" s="437"/>
      <c r="AR20" s="438" t="s">
        <v>133</v>
      </c>
      <c r="AS20" s="454"/>
      <c r="AT20" s="100">
        <f>IF(AT17="","",AT18*0.0136*44/12)</f>
        <v>4.3809183146666664</v>
      </c>
      <c r="AU20" s="101">
        <f t="shared" ref="AU20:BE20" si="4">IF(AU17="","",AU18*0.0136*44/12)</f>
        <v>4.5308729663999996</v>
      </c>
      <c r="AV20" s="101">
        <f t="shared" si="4"/>
        <v>4.3923348890666665</v>
      </c>
      <c r="AW20" s="101">
        <f t="shared" si="4"/>
        <v>4.5308729663999996</v>
      </c>
      <c r="AX20" s="101">
        <f t="shared" si="4"/>
        <v>4.5469002127999998</v>
      </c>
      <c r="AY20" s="101">
        <f t="shared" si="4"/>
        <v>4.3809183146666664</v>
      </c>
      <c r="AZ20" s="101">
        <f t="shared" si="4"/>
        <v>4.5469002127999998</v>
      </c>
      <c r="BA20" s="101">
        <f t="shared" si="4"/>
        <v>4.3809183146666664</v>
      </c>
      <c r="BB20" s="101">
        <f t="shared" si="4"/>
        <v>3.8904414501333338</v>
      </c>
      <c r="BC20" s="101">
        <f t="shared" si="4"/>
        <v>2.5935557589333329</v>
      </c>
      <c r="BD20" s="101">
        <f t="shared" si="4"/>
        <v>2.3415102773333332</v>
      </c>
      <c r="BE20" s="102">
        <f t="shared" si="4"/>
        <v>2.579941660266666</v>
      </c>
      <c r="BF20" s="62"/>
    </row>
    <row r="21" spans="1:70" ht="18" customHeight="1">
      <c r="A21" s="64"/>
      <c r="B21" s="62"/>
      <c r="C21" s="472" t="s">
        <v>134</v>
      </c>
      <c r="D21" s="473"/>
      <c r="E21" s="478" t="s">
        <v>135</v>
      </c>
      <c r="F21" s="449"/>
      <c r="G21" s="449"/>
      <c r="H21" s="449"/>
      <c r="I21" s="449"/>
      <c r="J21" s="449"/>
      <c r="K21" s="449"/>
      <c r="L21" s="449"/>
      <c r="M21" s="449"/>
      <c r="N21" s="449"/>
      <c r="O21" s="449"/>
      <c r="P21" s="449"/>
      <c r="Q21" s="449"/>
      <c r="R21" s="449"/>
      <c r="S21" s="449"/>
      <c r="T21" s="449"/>
      <c r="U21" s="449"/>
      <c r="V21" s="449"/>
      <c r="W21" s="449"/>
      <c r="X21" s="449"/>
      <c r="Y21" s="449"/>
      <c r="Z21" s="449"/>
      <c r="AA21" s="449"/>
      <c r="AB21" s="449"/>
      <c r="AC21" s="450"/>
      <c r="AD21" s="451" t="s">
        <v>126</v>
      </c>
      <c r="AE21" s="452"/>
      <c r="AF21" s="452"/>
      <c r="AG21" s="452"/>
      <c r="AH21" s="453"/>
      <c r="AI21" s="435">
        <f t="shared" si="0"/>
        <v>0</v>
      </c>
      <c r="AJ21" s="436"/>
      <c r="AK21" s="436"/>
      <c r="AL21" s="436"/>
      <c r="AM21" s="436"/>
      <c r="AN21" s="436"/>
      <c r="AO21" s="436"/>
      <c r="AP21" s="436"/>
      <c r="AQ21" s="437"/>
      <c r="AR21" s="438" t="s">
        <v>136</v>
      </c>
      <c r="AS21" s="454"/>
      <c r="AT21" s="49">
        <f>'別紙㉓-2入力ｼｰﾄ　燃料使用量データシート(CGS用)　・'!D50</f>
        <v>0</v>
      </c>
      <c r="AU21" s="50">
        <f>'別紙㉓-2入力ｼｰﾄ　燃料使用量データシート(CGS用)　・'!E50</f>
        <v>0</v>
      </c>
      <c r="AV21" s="50">
        <f>'別紙㉓-2入力ｼｰﾄ　燃料使用量データシート(CGS用)　・'!F50</f>
        <v>0</v>
      </c>
      <c r="AW21" s="50">
        <f>'別紙㉓-2入力ｼｰﾄ　燃料使用量データシート(CGS用)　・'!G50</f>
        <v>0</v>
      </c>
      <c r="AX21" s="50">
        <f>'別紙㉓-2入力ｼｰﾄ　燃料使用量データシート(CGS用)　・'!H50</f>
        <v>0</v>
      </c>
      <c r="AY21" s="50">
        <f>'別紙㉓-2入力ｼｰﾄ　燃料使用量データシート(CGS用)　・'!I50</f>
        <v>0</v>
      </c>
      <c r="AZ21" s="50">
        <f>'別紙㉓-2入力ｼｰﾄ　燃料使用量データシート(CGS用)　・'!J50</f>
        <v>0</v>
      </c>
      <c r="BA21" s="50">
        <f>'別紙㉓-2入力ｼｰﾄ　燃料使用量データシート(CGS用)　・'!K50</f>
        <v>0</v>
      </c>
      <c r="BB21" s="50">
        <f>'別紙㉓-2入力ｼｰﾄ　燃料使用量データシート(CGS用)　・'!L50</f>
        <v>0</v>
      </c>
      <c r="BC21" s="50">
        <f>'別紙㉓-2入力ｼｰﾄ　燃料使用量データシート(CGS用)　・'!M50</f>
        <v>0</v>
      </c>
      <c r="BD21" s="50">
        <f>'別紙㉓-2入力ｼｰﾄ　燃料使用量データシート(CGS用)　・'!N50</f>
        <v>0</v>
      </c>
      <c r="BE21" s="99">
        <f>'別紙㉓-2入力ｼｰﾄ　燃料使用量データシート(CGS用)　・'!O50</f>
        <v>0</v>
      </c>
      <c r="BF21" s="62"/>
    </row>
    <row r="22" spans="1:70" ht="18" customHeight="1">
      <c r="A22" s="64"/>
      <c r="B22" s="62"/>
      <c r="C22" s="474"/>
      <c r="D22" s="475"/>
      <c r="E22" s="478" t="s">
        <v>137</v>
      </c>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50"/>
      <c r="AD22" s="451" t="s">
        <v>126</v>
      </c>
      <c r="AE22" s="452"/>
      <c r="AF22" s="452"/>
      <c r="AG22" s="452"/>
      <c r="AH22" s="453"/>
      <c r="AI22" s="435">
        <f>SUM(AT22:BE22)</f>
        <v>19.081440000000001</v>
      </c>
      <c r="AJ22" s="436"/>
      <c r="AK22" s="436"/>
      <c r="AL22" s="436"/>
      <c r="AM22" s="436"/>
      <c r="AN22" s="436"/>
      <c r="AO22" s="436"/>
      <c r="AP22" s="436"/>
      <c r="AQ22" s="437"/>
      <c r="AR22" s="438" t="s">
        <v>138</v>
      </c>
      <c r="AS22" s="454"/>
      <c r="AT22" s="49">
        <f>'別紙㉓-2入力ｼｰﾄ　燃料使用量データシート(CGS用)　・'!D51</f>
        <v>1.59012</v>
      </c>
      <c r="AU22" s="50">
        <f>'別紙㉓-2入力ｼｰﾄ　燃料使用量データシート(CGS用)　・'!E51</f>
        <v>1.59012</v>
      </c>
      <c r="AV22" s="50">
        <f>'別紙㉓-2入力ｼｰﾄ　燃料使用量データシート(CGS用)　・'!F51</f>
        <v>1.59012</v>
      </c>
      <c r="AW22" s="50">
        <f>'別紙㉓-2入力ｼｰﾄ　燃料使用量データシート(CGS用)　・'!G51</f>
        <v>1.59012</v>
      </c>
      <c r="AX22" s="50">
        <f>'別紙㉓-2入力ｼｰﾄ　燃料使用量データシート(CGS用)　・'!H51</f>
        <v>1.59012</v>
      </c>
      <c r="AY22" s="50">
        <f>'別紙㉓-2入力ｼｰﾄ　燃料使用量データシート(CGS用)　・'!I51</f>
        <v>1.59012</v>
      </c>
      <c r="AZ22" s="50">
        <f>'別紙㉓-2入力ｼｰﾄ　燃料使用量データシート(CGS用)　・'!J51</f>
        <v>1.59012</v>
      </c>
      <c r="BA22" s="50">
        <f>'別紙㉓-2入力ｼｰﾄ　燃料使用量データシート(CGS用)　・'!K51</f>
        <v>1.59012</v>
      </c>
      <c r="BB22" s="50">
        <f>'別紙㉓-2入力ｼｰﾄ　燃料使用量データシート(CGS用)　・'!L51</f>
        <v>1.59012</v>
      </c>
      <c r="BC22" s="50">
        <f>'別紙㉓-2入力ｼｰﾄ　燃料使用量データシート(CGS用)　・'!M51</f>
        <v>1.59012</v>
      </c>
      <c r="BD22" s="50">
        <f>'別紙㉓-2入力ｼｰﾄ　燃料使用量データシート(CGS用)　・'!N51</f>
        <v>1.59012</v>
      </c>
      <c r="BE22" s="99">
        <f>'別紙㉓-2入力ｼｰﾄ　燃料使用量データシート(CGS用)　・'!O51</f>
        <v>1.59012</v>
      </c>
      <c r="BF22" s="62"/>
    </row>
    <row r="23" spans="1:70" ht="18" customHeight="1">
      <c r="A23" s="64"/>
      <c r="B23" s="62"/>
      <c r="C23" s="476"/>
      <c r="D23" s="477"/>
      <c r="E23" s="478" t="s">
        <v>139</v>
      </c>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50"/>
      <c r="AD23" s="451" t="s">
        <v>126</v>
      </c>
      <c r="AE23" s="452"/>
      <c r="AF23" s="452"/>
      <c r="AG23" s="452"/>
      <c r="AH23" s="453"/>
      <c r="AI23" s="435">
        <f t="shared" si="0"/>
        <v>0</v>
      </c>
      <c r="AJ23" s="436"/>
      <c r="AK23" s="436"/>
      <c r="AL23" s="436"/>
      <c r="AM23" s="436"/>
      <c r="AN23" s="436"/>
      <c r="AO23" s="436"/>
      <c r="AP23" s="436"/>
      <c r="AQ23" s="437"/>
      <c r="AR23" s="438" t="s">
        <v>140</v>
      </c>
      <c r="AS23" s="454"/>
      <c r="AT23" s="49">
        <f>'別紙㉓-2入力ｼｰﾄ　燃料使用量データシート(CGS用)　・'!D52</f>
        <v>0</v>
      </c>
      <c r="AU23" s="50">
        <f>'別紙㉓-2入力ｼｰﾄ　燃料使用量データシート(CGS用)　・'!E52</f>
        <v>0</v>
      </c>
      <c r="AV23" s="50">
        <f>'別紙㉓-2入力ｼｰﾄ　燃料使用量データシート(CGS用)　・'!F52</f>
        <v>0</v>
      </c>
      <c r="AW23" s="50">
        <f>'別紙㉓-2入力ｼｰﾄ　燃料使用量データシート(CGS用)　・'!G52</f>
        <v>0</v>
      </c>
      <c r="AX23" s="50">
        <f>'別紙㉓-2入力ｼｰﾄ　燃料使用量データシート(CGS用)　・'!H52</f>
        <v>0</v>
      </c>
      <c r="AY23" s="50">
        <f>'別紙㉓-2入力ｼｰﾄ　燃料使用量データシート(CGS用)　・'!I52</f>
        <v>0</v>
      </c>
      <c r="AZ23" s="50">
        <f>'別紙㉓-2入力ｼｰﾄ　燃料使用量データシート(CGS用)　・'!J52</f>
        <v>0</v>
      </c>
      <c r="BA23" s="50">
        <f>'別紙㉓-2入力ｼｰﾄ　燃料使用量データシート(CGS用)　・'!K52</f>
        <v>0</v>
      </c>
      <c r="BB23" s="50">
        <f>'別紙㉓-2入力ｼｰﾄ　燃料使用量データシート(CGS用)　・'!L52</f>
        <v>0</v>
      </c>
      <c r="BC23" s="50">
        <f>'別紙㉓-2入力ｼｰﾄ　燃料使用量データシート(CGS用)　・'!M52</f>
        <v>0</v>
      </c>
      <c r="BD23" s="50">
        <f>'別紙㉓-2入力ｼｰﾄ　燃料使用量データシート(CGS用)　・'!N52</f>
        <v>0</v>
      </c>
      <c r="BE23" s="99">
        <f>'別紙㉓-2入力ｼｰﾄ　燃料使用量データシート(CGS用)　・'!O52</f>
        <v>0</v>
      </c>
      <c r="BF23" s="62"/>
    </row>
    <row r="24" spans="1:70" ht="18" customHeight="1">
      <c r="A24" s="64"/>
      <c r="B24" s="62"/>
      <c r="C24" s="466" t="s">
        <v>141</v>
      </c>
      <c r="D24" s="467"/>
      <c r="E24" s="467"/>
      <c r="F24" s="467"/>
      <c r="G24" s="467"/>
      <c r="H24" s="467"/>
      <c r="I24" s="467"/>
      <c r="J24" s="467"/>
      <c r="K24" s="467"/>
      <c r="L24" s="467"/>
      <c r="M24" s="467"/>
      <c r="N24" s="467"/>
      <c r="O24" s="467"/>
      <c r="P24" s="467"/>
      <c r="Q24" s="467"/>
      <c r="R24" s="467"/>
      <c r="S24" s="467"/>
      <c r="T24" s="467"/>
      <c r="U24" s="467"/>
      <c r="V24" s="467"/>
      <c r="W24" s="467"/>
      <c r="X24" s="467"/>
      <c r="Y24" s="467"/>
      <c r="Z24" s="467"/>
      <c r="AA24" s="467"/>
      <c r="AB24" s="467"/>
      <c r="AC24" s="468"/>
      <c r="AD24" s="451" t="s">
        <v>126</v>
      </c>
      <c r="AE24" s="452"/>
      <c r="AF24" s="452"/>
      <c r="AG24" s="452"/>
      <c r="AH24" s="453"/>
      <c r="AI24" s="435">
        <f t="shared" si="0"/>
        <v>913.41935840000008</v>
      </c>
      <c r="AJ24" s="436"/>
      <c r="AK24" s="436"/>
      <c r="AL24" s="436"/>
      <c r="AM24" s="436"/>
      <c r="AN24" s="436"/>
      <c r="AO24" s="436"/>
      <c r="AP24" s="436"/>
      <c r="AQ24" s="437"/>
      <c r="AR24" s="438" t="s">
        <v>142</v>
      </c>
      <c r="AS24" s="454"/>
      <c r="AT24" s="110">
        <f t="shared" ref="AT24:BE24" si="5">IF(SUM(AT13:AT15)=0,"",AT13*$AT$5+AT14*$AT$6+AT15*$AT$7+AT16*$AT$8+AT21*$AW$5+AT22*$AW$6+AT23*$AW$7)</f>
        <v>69.751563200000007</v>
      </c>
      <c r="AU24" s="111">
        <f>IF(SUM(AU13:AU15)=0,"",AU13*$AT$5+AU14*$AT$6+AU15*$AT$7+AU16*$AT$8+AU21*$AW$5+AU22*$AW$6+AU23*$AW$7)</f>
        <v>68.754563200000007</v>
      </c>
      <c r="AV24" s="111">
        <f t="shared" si="5"/>
        <v>68.823563199999995</v>
      </c>
      <c r="AW24" s="111">
        <f t="shared" si="5"/>
        <v>102.15406320000001</v>
      </c>
      <c r="AX24" s="111">
        <f t="shared" si="5"/>
        <v>102.15406320000001</v>
      </c>
      <c r="AY24" s="111">
        <f t="shared" si="5"/>
        <v>90.857263200000006</v>
      </c>
      <c r="AZ24" s="111">
        <f>IF(SUM(AZ13:AZ15)=0,"",AZ13*$AT$5+AZ14*$AT$6+AZ15*$AT$7+AZ16*$AT$8+AZ21*$AW$5+AZ22*$AW$6+AZ23*$AW$7)</f>
        <v>70.817563199999995</v>
      </c>
      <c r="BA24" s="111">
        <f t="shared" si="5"/>
        <v>70.748563200000007</v>
      </c>
      <c r="BB24" s="111">
        <f t="shared" si="5"/>
        <v>90.489163200000007</v>
      </c>
      <c r="BC24" s="111">
        <f t="shared" si="5"/>
        <v>61.783163200000004</v>
      </c>
      <c r="BD24" s="111">
        <f t="shared" si="5"/>
        <v>56.598763200000015</v>
      </c>
      <c r="BE24" s="112">
        <f t="shared" si="5"/>
        <v>60.487063200000009</v>
      </c>
      <c r="BF24" s="62"/>
    </row>
    <row r="25" spans="1:70" ht="18" customHeight="1">
      <c r="A25" s="64"/>
      <c r="B25" s="62"/>
      <c r="C25" s="469"/>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1"/>
      <c r="AD25" s="451" t="s">
        <v>129</v>
      </c>
      <c r="AE25" s="452"/>
      <c r="AF25" s="452"/>
      <c r="AG25" s="452"/>
      <c r="AH25" s="453"/>
      <c r="AI25" s="435">
        <f t="shared" si="0"/>
        <v>23.566219446720002</v>
      </c>
      <c r="AJ25" s="436"/>
      <c r="AK25" s="436"/>
      <c r="AL25" s="436"/>
      <c r="AM25" s="436"/>
      <c r="AN25" s="436"/>
      <c r="AO25" s="436"/>
      <c r="AP25" s="436"/>
      <c r="AQ25" s="437"/>
      <c r="AR25" s="438" t="s">
        <v>143</v>
      </c>
      <c r="AS25" s="454"/>
      <c r="AT25" s="110">
        <f t="shared" ref="AT25:BE25" si="6">IF(SUM(AT13:AT15)=0,"",AT24*0.0258)</f>
        <v>1.7995903305600003</v>
      </c>
      <c r="AU25" s="111">
        <f t="shared" si="6"/>
        <v>1.7738677305600001</v>
      </c>
      <c r="AV25" s="111">
        <f t="shared" si="6"/>
        <v>1.7756479305599999</v>
      </c>
      <c r="AW25" s="111">
        <f>IF(SUM(AW13:AW15)=0,"",AW24*0.0258)</f>
        <v>2.6355748305600004</v>
      </c>
      <c r="AX25" s="111">
        <f t="shared" si="6"/>
        <v>2.6355748305600004</v>
      </c>
      <c r="AY25" s="111">
        <f t="shared" si="6"/>
        <v>2.3441173905600001</v>
      </c>
      <c r="AZ25" s="111">
        <f t="shared" si="6"/>
        <v>1.8270931305599998</v>
      </c>
      <c r="BA25" s="111">
        <f t="shared" si="6"/>
        <v>1.8253129305600002</v>
      </c>
      <c r="BB25" s="111">
        <f t="shared" si="6"/>
        <v>2.3346204105600004</v>
      </c>
      <c r="BC25" s="111">
        <f t="shared" si="6"/>
        <v>1.59400561056</v>
      </c>
      <c r="BD25" s="111">
        <f t="shared" si="6"/>
        <v>1.4602480905600004</v>
      </c>
      <c r="BE25" s="112">
        <f t="shared" si="6"/>
        <v>1.5605662305600003</v>
      </c>
      <c r="BF25" s="62"/>
    </row>
    <row r="26" spans="1:70" ht="18" customHeight="1">
      <c r="A26" s="64"/>
      <c r="B26" s="62"/>
      <c r="C26" s="460" t="s">
        <v>144</v>
      </c>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2"/>
      <c r="AD26" s="451" t="s">
        <v>126</v>
      </c>
      <c r="AE26" s="452"/>
      <c r="AF26" s="452"/>
      <c r="AG26" s="452"/>
      <c r="AH26" s="453"/>
      <c r="AI26" s="435">
        <f t="shared" si="0"/>
        <v>-31.020855599999884</v>
      </c>
      <c r="AJ26" s="436"/>
      <c r="AK26" s="436"/>
      <c r="AL26" s="436"/>
      <c r="AM26" s="436"/>
      <c r="AN26" s="436"/>
      <c r="AO26" s="436"/>
      <c r="AP26" s="436"/>
      <c r="AQ26" s="437"/>
      <c r="AR26" s="438" t="s">
        <v>145</v>
      </c>
      <c r="AS26" s="454"/>
      <c r="AT26" s="110">
        <f t="shared" ref="AT26:BE26" si="7">IF(SUM(AT13:AT15)=0,"",AT24-AT18)</f>
        <v>-18.101076799999987</v>
      </c>
      <c r="AU26" s="111">
        <f t="shared" si="7"/>
        <v>-22.105188799999979</v>
      </c>
      <c r="AV26" s="111">
        <f t="shared" si="7"/>
        <v>-19.258018800000002</v>
      </c>
      <c r="AW26" s="111">
        <f t="shared" si="7"/>
        <v>11.294311200000024</v>
      </c>
      <c r="AX26" s="111">
        <f t="shared" si="7"/>
        <v>10.972909200000004</v>
      </c>
      <c r="AY26" s="111">
        <f t="shared" si="7"/>
        <v>3.0046232000000117</v>
      </c>
      <c r="AZ26" s="111">
        <f t="shared" si="7"/>
        <v>-20.363590800000011</v>
      </c>
      <c r="BA26" s="111">
        <f t="shared" si="7"/>
        <v>-17.104076799999987</v>
      </c>
      <c r="BB26" s="111">
        <f t="shared" si="7"/>
        <v>12.472289200000006</v>
      </c>
      <c r="BC26" s="111">
        <f t="shared" si="7"/>
        <v>9.7733552000000046</v>
      </c>
      <c r="BD26" s="111">
        <f t="shared" si="7"/>
        <v>9.6433432000000181</v>
      </c>
      <c r="BE26" s="112">
        <f t="shared" si="7"/>
        <v>8.7502652000000154</v>
      </c>
      <c r="BF26" s="62"/>
    </row>
    <row r="27" spans="1:70" ht="18" customHeight="1">
      <c r="A27" s="64"/>
      <c r="B27" s="62"/>
      <c r="C27" s="463"/>
      <c r="D27" s="464"/>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465"/>
      <c r="AD27" s="451" t="s">
        <v>129</v>
      </c>
      <c r="AE27" s="452"/>
      <c r="AF27" s="452"/>
      <c r="AG27" s="452"/>
      <c r="AH27" s="453"/>
      <c r="AI27" s="435">
        <f t="shared" si="0"/>
        <v>-0.80033807447999705</v>
      </c>
      <c r="AJ27" s="436"/>
      <c r="AK27" s="436"/>
      <c r="AL27" s="436"/>
      <c r="AM27" s="436"/>
      <c r="AN27" s="436"/>
      <c r="AO27" s="436"/>
      <c r="AP27" s="436"/>
      <c r="AQ27" s="437"/>
      <c r="AR27" s="438" t="s">
        <v>146</v>
      </c>
      <c r="AS27" s="454"/>
      <c r="AT27" s="110">
        <f t="shared" ref="AT27:BE27" si="8">IF(SUM(AT13:AT15)=0,"",AT25-AT19)</f>
        <v>-0.46700778143999977</v>
      </c>
      <c r="AU27" s="111">
        <f t="shared" si="8"/>
        <v>-0.57031387103999931</v>
      </c>
      <c r="AV27" s="111">
        <f>IF(SUM(AV13:AV15)=0,"",AV25-AV19)</f>
        <v>-0.49685688504000014</v>
      </c>
      <c r="AW27" s="111">
        <f t="shared" si="8"/>
        <v>0.29139322896000097</v>
      </c>
      <c r="AX27" s="111">
        <f t="shared" si="8"/>
        <v>0.28310105736000013</v>
      </c>
      <c r="AY27" s="111">
        <f t="shared" si="8"/>
        <v>7.7519278560000071E-2</v>
      </c>
      <c r="AZ27" s="111">
        <f t="shared" si="8"/>
        <v>-0.52538064264000051</v>
      </c>
      <c r="BA27" s="111">
        <f t="shared" si="8"/>
        <v>-0.44128518143999984</v>
      </c>
      <c r="BB27" s="111">
        <f t="shared" si="8"/>
        <v>0.3217850613600004</v>
      </c>
      <c r="BC27" s="111">
        <f t="shared" si="8"/>
        <v>0.25215256415999998</v>
      </c>
      <c r="BD27" s="111">
        <f t="shared" si="8"/>
        <v>0.24879825456000049</v>
      </c>
      <c r="BE27" s="112">
        <f t="shared" si="8"/>
        <v>0.22575684216000047</v>
      </c>
      <c r="BF27" s="62"/>
    </row>
    <row r="28" spans="1:70" ht="18" customHeight="1">
      <c r="A28" s="64"/>
      <c r="B28" s="62"/>
      <c r="C28" s="448" t="s">
        <v>147</v>
      </c>
      <c r="D28" s="449"/>
      <c r="E28" s="449"/>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50"/>
      <c r="AD28" s="451" t="s">
        <v>148</v>
      </c>
      <c r="AE28" s="452"/>
      <c r="AF28" s="452"/>
      <c r="AG28" s="452"/>
      <c r="AH28" s="453"/>
      <c r="AI28" s="435">
        <f>IF(AI25=0,0,ROUND(AI27/AI25*100,1))</f>
        <v>-3.4</v>
      </c>
      <c r="AJ28" s="436"/>
      <c r="AK28" s="436"/>
      <c r="AL28" s="436"/>
      <c r="AM28" s="436"/>
      <c r="AN28" s="436"/>
      <c r="AO28" s="436"/>
      <c r="AP28" s="436"/>
      <c r="AQ28" s="437"/>
      <c r="AR28" s="438" t="s">
        <v>149</v>
      </c>
      <c r="AS28" s="454"/>
      <c r="AT28" s="113">
        <f t="shared" ref="AT28:BE28" si="9">IF(SUM(AT13:AT15)=0,"",ROUND(AT27/AT25*100,1))</f>
        <v>-26</v>
      </c>
      <c r="AU28" s="114">
        <f t="shared" si="9"/>
        <v>-32.200000000000003</v>
      </c>
      <c r="AV28" s="114">
        <f t="shared" si="9"/>
        <v>-28</v>
      </c>
      <c r="AW28" s="114">
        <f t="shared" si="9"/>
        <v>11.1</v>
      </c>
      <c r="AX28" s="114">
        <f t="shared" si="9"/>
        <v>10.7</v>
      </c>
      <c r="AY28" s="114">
        <f t="shared" si="9"/>
        <v>3.3</v>
      </c>
      <c r="AZ28" s="114">
        <f t="shared" si="9"/>
        <v>-28.8</v>
      </c>
      <c r="BA28" s="114">
        <f t="shared" si="9"/>
        <v>-24.2</v>
      </c>
      <c r="BB28" s="114">
        <f t="shared" si="9"/>
        <v>13.8</v>
      </c>
      <c r="BC28" s="115">
        <f t="shared" si="9"/>
        <v>15.8</v>
      </c>
      <c r="BD28" s="115">
        <f t="shared" si="9"/>
        <v>17</v>
      </c>
      <c r="BE28" s="116">
        <f t="shared" si="9"/>
        <v>14.5</v>
      </c>
      <c r="BF28" s="62"/>
    </row>
    <row r="29" spans="1:70" ht="18" customHeight="1">
      <c r="A29" s="64"/>
      <c r="B29" s="62"/>
      <c r="C29" s="455" t="s">
        <v>150</v>
      </c>
      <c r="D29" s="456"/>
      <c r="E29" s="456"/>
      <c r="F29" s="456"/>
      <c r="G29" s="456"/>
      <c r="H29" s="456"/>
      <c r="I29" s="456"/>
      <c r="J29" s="456"/>
      <c r="K29" s="456"/>
      <c r="L29" s="456"/>
      <c r="M29" s="456"/>
      <c r="N29" s="456"/>
      <c r="O29" s="456"/>
      <c r="P29" s="456"/>
      <c r="Q29" s="456"/>
      <c r="R29" s="456"/>
      <c r="S29" s="456"/>
      <c r="T29" s="456"/>
      <c r="U29" s="456"/>
      <c r="V29" s="456"/>
      <c r="W29" s="456"/>
      <c r="X29" s="456"/>
      <c r="Y29" s="456"/>
      <c r="Z29" s="456"/>
      <c r="AA29" s="456"/>
      <c r="AB29" s="456"/>
      <c r="AC29" s="456"/>
      <c r="AD29" s="457" t="s">
        <v>132</v>
      </c>
      <c r="AE29" s="457"/>
      <c r="AF29" s="457"/>
      <c r="AG29" s="457"/>
      <c r="AH29" s="457"/>
      <c r="AI29" s="458">
        <f>SUM(AT29:BE29)</f>
        <v>51.149077818880009</v>
      </c>
      <c r="AJ29" s="458"/>
      <c r="AK29" s="458"/>
      <c r="AL29" s="458"/>
      <c r="AM29" s="458"/>
      <c r="AN29" s="458"/>
      <c r="AO29" s="458"/>
      <c r="AP29" s="458"/>
      <c r="AQ29" s="458"/>
      <c r="AR29" s="459" t="s">
        <v>151</v>
      </c>
      <c r="AS29" s="459"/>
      <c r="AT29" s="110">
        <f t="shared" ref="AT29:BE29" si="10">IF(SUM(AT13:AT15)=0,"",AT12*0.65+(AT21*$AW$5+AT22*$AW$6+AT23*$AW$7)*0.0136*44/12)</f>
        <v>4.5278398182400004</v>
      </c>
      <c r="AU29" s="111">
        <f>IF(SUM(AU13:AU15)=0,"",AU12*0.65+(AU21*$AW$5+AU22*$AW$6+AU23*$AW$7)*0.0136*44/12)</f>
        <v>4.4628398182400009</v>
      </c>
      <c r="AV29" s="111">
        <f t="shared" si="10"/>
        <v>4.4628398182400009</v>
      </c>
      <c r="AW29" s="111">
        <f t="shared" si="10"/>
        <v>5.1778398182400007</v>
      </c>
      <c r="AX29" s="111">
        <f t="shared" si="10"/>
        <v>5.1778398182400007</v>
      </c>
      <c r="AY29" s="111">
        <f t="shared" si="10"/>
        <v>4.5928398182399999</v>
      </c>
      <c r="AZ29" s="111">
        <f>IF(SUM(AZ13:AZ15)=0,"",AZ12*0.65+(AZ21*$AW$5+AZ22*$AW$6+AZ23*$AW$7)*0.0136*44/12)</f>
        <v>4.5928398182399999</v>
      </c>
      <c r="BA29" s="111">
        <f t="shared" si="10"/>
        <v>4.5928398182399999</v>
      </c>
      <c r="BB29" s="111">
        <f t="shared" si="10"/>
        <v>4.5928398182399999</v>
      </c>
      <c r="BC29" s="111">
        <f t="shared" si="10"/>
        <v>3.0978398182399998</v>
      </c>
      <c r="BD29" s="111">
        <f t="shared" si="10"/>
        <v>2.8378398182400004</v>
      </c>
      <c r="BE29" s="117">
        <f t="shared" si="10"/>
        <v>3.0328398182400003</v>
      </c>
      <c r="BF29" s="62"/>
    </row>
    <row r="30" spans="1:70" ht="18" customHeight="1">
      <c r="A30" s="64"/>
      <c r="B30" s="62"/>
      <c r="C30" s="432" t="s">
        <v>152</v>
      </c>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4" t="s">
        <v>153</v>
      </c>
      <c r="AE30" s="434"/>
      <c r="AF30" s="434"/>
      <c r="AG30" s="434"/>
      <c r="AH30" s="434"/>
      <c r="AI30" s="435">
        <f t="shared" ref="AI30:AQ30" si="11">IF(AI20="","",AI29-AI20)</f>
        <v>4.0529924807466742</v>
      </c>
      <c r="AJ30" s="436" t="str">
        <f t="shared" si="11"/>
        <v/>
      </c>
      <c r="AK30" s="436" t="str">
        <f t="shared" si="11"/>
        <v/>
      </c>
      <c r="AL30" s="436" t="str">
        <f t="shared" si="11"/>
        <v/>
      </c>
      <c r="AM30" s="436" t="str">
        <f t="shared" si="11"/>
        <v/>
      </c>
      <c r="AN30" s="436" t="str">
        <f t="shared" si="11"/>
        <v/>
      </c>
      <c r="AO30" s="436" t="str">
        <f t="shared" si="11"/>
        <v/>
      </c>
      <c r="AP30" s="436" t="str">
        <f t="shared" si="11"/>
        <v/>
      </c>
      <c r="AQ30" s="437" t="str">
        <f t="shared" si="11"/>
        <v/>
      </c>
      <c r="AR30" s="438" t="s">
        <v>154</v>
      </c>
      <c r="AS30" s="439"/>
      <c r="AT30" s="110">
        <f>IF(AT20="","",AT29-AT20)</f>
        <v>0.146921503573334</v>
      </c>
      <c r="AU30" s="111">
        <f t="shared" ref="AU30:BE30" si="12">IF(AU20="","",AU29-AU20)</f>
        <v>-6.8033148159998724E-2</v>
      </c>
      <c r="AV30" s="111">
        <f t="shared" si="12"/>
        <v>7.0504929173334396E-2</v>
      </c>
      <c r="AW30" s="111">
        <f t="shared" si="12"/>
        <v>0.64696685184000113</v>
      </c>
      <c r="AX30" s="111">
        <f t="shared" si="12"/>
        <v>0.63093960544000094</v>
      </c>
      <c r="AY30" s="111">
        <f t="shared" si="12"/>
        <v>0.2119215035733335</v>
      </c>
      <c r="AZ30" s="111">
        <f t="shared" si="12"/>
        <v>4.5939605440000086E-2</v>
      </c>
      <c r="BA30" s="111">
        <f t="shared" si="12"/>
        <v>0.2119215035733335</v>
      </c>
      <c r="BB30" s="111">
        <f t="shared" si="12"/>
        <v>0.70239836810666612</v>
      </c>
      <c r="BC30" s="111">
        <f t="shared" si="12"/>
        <v>0.50428405930666687</v>
      </c>
      <c r="BD30" s="111">
        <f t="shared" si="12"/>
        <v>0.49632954090666725</v>
      </c>
      <c r="BE30" s="117">
        <f t="shared" si="12"/>
        <v>0.45289815797333421</v>
      </c>
      <c r="BF30" s="62"/>
    </row>
    <row r="31" spans="1:70" ht="18" customHeight="1" thickBot="1">
      <c r="A31" s="64"/>
      <c r="B31" s="62"/>
      <c r="C31" s="440" t="s">
        <v>155</v>
      </c>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2" t="s">
        <v>148</v>
      </c>
      <c r="AE31" s="442"/>
      <c r="AF31" s="442"/>
      <c r="AG31" s="442"/>
      <c r="AH31" s="442"/>
      <c r="AI31" s="443">
        <f>IF(AI30=0,0,AI30/AI29*100)</f>
        <v>7.9238818246115947</v>
      </c>
      <c r="AJ31" s="444" t="str">
        <f t="shared" ref="AJ31:AQ31" si="13">IF(AJ30="","",AJ30/AJ29)</f>
        <v/>
      </c>
      <c r="AK31" s="444" t="str">
        <f t="shared" si="13"/>
        <v/>
      </c>
      <c r="AL31" s="444" t="str">
        <f t="shared" si="13"/>
        <v/>
      </c>
      <c r="AM31" s="444" t="str">
        <f t="shared" si="13"/>
        <v/>
      </c>
      <c r="AN31" s="444" t="str">
        <f t="shared" si="13"/>
        <v/>
      </c>
      <c r="AO31" s="444" t="str">
        <f t="shared" si="13"/>
        <v/>
      </c>
      <c r="AP31" s="444" t="str">
        <f t="shared" si="13"/>
        <v/>
      </c>
      <c r="AQ31" s="445" t="str">
        <f t="shared" si="13"/>
        <v/>
      </c>
      <c r="AR31" s="446" t="s">
        <v>156</v>
      </c>
      <c r="AS31" s="447"/>
      <c r="AT31" s="118">
        <f t="shared" ref="AT31:BE31" si="14">IF(AT30="","",AT30/AT29*100)</f>
        <v>3.2448476419477954</v>
      </c>
      <c r="AU31" s="119">
        <f t="shared" si="14"/>
        <v>-1.5244362542868228</v>
      </c>
      <c r="AV31" s="119">
        <f t="shared" si="14"/>
        <v>1.5798220873887256</v>
      </c>
      <c r="AW31" s="119">
        <f t="shared" si="14"/>
        <v>12.494918239087427</v>
      </c>
      <c r="AX31" s="119">
        <f t="shared" si="14"/>
        <v>12.185382854397831</v>
      </c>
      <c r="AY31" s="119">
        <f t="shared" si="14"/>
        <v>4.6141714486037291</v>
      </c>
      <c r="AZ31" s="119">
        <f t="shared" si="14"/>
        <v>1.0002440158604178</v>
      </c>
      <c r="BA31" s="119">
        <f t="shared" si="14"/>
        <v>4.6141714486037291</v>
      </c>
      <c r="BB31" s="119">
        <f t="shared" si="14"/>
        <v>15.293334753743466</v>
      </c>
      <c r="BC31" s="119">
        <f t="shared" si="14"/>
        <v>16.278571162313028</v>
      </c>
      <c r="BD31" s="119">
        <f t="shared" si="14"/>
        <v>17.489695426660333</v>
      </c>
      <c r="BE31" s="120">
        <f t="shared" si="14"/>
        <v>14.933138085616319</v>
      </c>
      <c r="BF31" s="62"/>
    </row>
    <row r="32" spans="1:70" ht="13.5" customHeight="1" thickBot="1">
      <c r="A32" s="64"/>
      <c r="B32" s="62"/>
      <c r="C32" s="65" t="s">
        <v>157</v>
      </c>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7"/>
      <c r="AU32" s="65"/>
      <c r="AV32" s="65"/>
      <c r="AW32" s="65"/>
      <c r="AX32" s="65"/>
      <c r="AY32" s="65"/>
      <c r="AZ32" s="65"/>
      <c r="BA32" s="65"/>
      <c r="BB32" s="65"/>
      <c r="BC32" s="65"/>
      <c r="BD32" s="65"/>
      <c r="BE32" s="65"/>
      <c r="BF32" s="65"/>
    </row>
    <row r="33" spans="1:59" ht="13.5" customHeight="1" thickBot="1">
      <c r="A33" s="64"/>
      <c r="B33" s="62"/>
      <c r="C33" s="430" t="s">
        <v>72</v>
      </c>
      <c r="D33" s="338"/>
      <c r="E33" s="334" t="s">
        <v>73</v>
      </c>
      <c r="F33" s="423"/>
      <c r="G33" s="423"/>
      <c r="H33" s="423"/>
      <c r="I33" s="423"/>
      <c r="J33" s="338"/>
      <c r="K33" s="325" t="s">
        <v>74</v>
      </c>
      <c r="L33" s="421"/>
      <c r="M33" s="421"/>
      <c r="N33" s="421"/>
      <c r="O33" s="421"/>
      <c r="P33" s="421"/>
      <c r="Q33" s="421"/>
      <c r="R33" s="326"/>
      <c r="S33" s="334" t="s">
        <v>75</v>
      </c>
      <c r="T33" s="423"/>
      <c r="U33" s="338"/>
      <c r="V33" s="325" t="s">
        <v>76</v>
      </c>
      <c r="W33" s="421"/>
      <c r="X33" s="421"/>
      <c r="Y33" s="421"/>
      <c r="Z33" s="421"/>
      <c r="AA33" s="326"/>
      <c r="AB33" s="325" t="s">
        <v>77</v>
      </c>
      <c r="AC33" s="421"/>
      <c r="AD33" s="421"/>
      <c r="AE33" s="326"/>
      <c r="AF33" s="325" t="s">
        <v>78</v>
      </c>
      <c r="AG33" s="421"/>
      <c r="AH33" s="421"/>
      <c r="AI33" s="421"/>
      <c r="AJ33" s="326"/>
      <c r="AK33" s="325" t="s">
        <v>79</v>
      </c>
      <c r="AL33" s="421"/>
      <c r="AM33" s="421"/>
      <c r="AN33" s="421"/>
      <c r="AO33" s="326"/>
      <c r="AP33" s="334" t="s">
        <v>80</v>
      </c>
      <c r="AQ33" s="423"/>
      <c r="AR33" s="423"/>
      <c r="AS33" s="335"/>
      <c r="AT33" s="67"/>
      <c r="AU33" s="65"/>
      <c r="AV33" s="65"/>
      <c r="AW33" s="65"/>
      <c r="AX33" s="65"/>
      <c r="AY33" s="65"/>
      <c r="AZ33" s="65"/>
      <c r="BA33" s="65"/>
      <c r="BB33" s="65"/>
      <c r="BC33" s="65"/>
      <c r="BD33" s="65"/>
      <c r="BE33" s="65"/>
      <c r="BF33" s="65"/>
    </row>
    <row r="34" spans="1:59" ht="18" customHeight="1" thickBot="1">
      <c r="A34" s="64"/>
      <c r="B34" s="62"/>
      <c r="C34" s="431"/>
      <c r="D34" s="339"/>
      <c r="E34" s="336"/>
      <c r="F34" s="424"/>
      <c r="G34" s="424"/>
      <c r="H34" s="424"/>
      <c r="I34" s="424"/>
      <c r="J34" s="339"/>
      <c r="K34" s="327"/>
      <c r="L34" s="422"/>
      <c r="M34" s="422"/>
      <c r="N34" s="422"/>
      <c r="O34" s="422"/>
      <c r="P34" s="422"/>
      <c r="Q34" s="422"/>
      <c r="R34" s="328"/>
      <c r="S34" s="336"/>
      <c r="T34" s="424"/>
      <c r="U34" s="339"/>
      <c r="V34" s="327"/>
      <c r="W34" s="422"/>
      <c r="X34" s="422"/>
      <c r="Y34" s="422"/>
      <c r="Z34" s="422"/>
      <c r="AA34" s="328"/>
      <c r="AB34" s="327"/>
      <c r="AC34" s="422"/>
      <c r="AD34" s="422"/>
      <c r="AE34" s="328"/>
      <c r="AF34" s="327"/>
      <c r="AG34" s="422"/>
      <c r="AH34" s="422"/>
      <c r="AI34" s="422"/>
      <c r="AJ34" s="328"/>
      <c r="AK34" s="327"/>
      <c r="AL34" s="422"/>
      <c r="AM34" s="422"/>
      <c r="AN34" s="422"/>
      <c r="AO34" s="328"/>
      <c r="AP34" s="336"/>
      <c r="AQ34" s="424"/>
      <c r="AR34" s="424"/>
      <c r="AS34" s="337"/>
      <c r="AT34" s="67"/>
      <c r="AU34" s="425"/>
      <c r="AV34" s="426"/>
      <c r="AW34" s="121"/>
      <c r="AX34" s="425" t="s">
        <v>158</v>
      </c>
      <c r="AY34" s="427"/>
      <c r="AZ34" s="428" t="s">
        <v>105</v>
      </c>
      <c r="BA34" s="429"/>
      <c r="BB34" s="122"/>
      <c r="BC34" s="65"/>
      <c r="BD34" s="62"/>
      <c r="BE34" s="65"/>
      <c r="BF34" s="65"/>
      <c r="BG34" s="62"/>
    </row>
    <row r="35" spans="1:59" ht="18" customHeight="1">
      <c r="A35" s="64"/>
      <c r="B35" s="62"/>
      <c r="C35" s="401">
        <f>'別紙㉓-2入力ｼｰﾄ　燃料使用量データシート(CGS用)　・'!B56</f>
        <v>1</v>
      </c>
      <c r="D35" s="402"/>
      <c r="E35" s="403" t="str">
        <f>'別紙㉓-2入力ｼｰﾄ　燃料使用量データシート(CGS用)　・'!C56</f>
        <v>停電対応型CGS</v>
      </c>
      <c r="F35" s="404"/>
      <c r="G35" s="404"/>
      <c r="H35" s="404"/>
      <c r="I35" s="404"/>
      <c r="J35" s="405"/>
      <c r="K35" s="406" t="str">
        <f>'別紙㉓-2入力ｼｰﾄ　燃料使用量データシート(CGS用)　・'!E56</f>
        <v>〇〇AB123XYZ</v>
      </c>
      <c r="L35" s="407"/>
      <c r="M35" s="407"/>
      <c r="N35" s="407"/>
      <c r="O35" s="407"/>
      <c r="P35" s="407"/>
      <c r="Q35" s="407"/>
      <c r="R35" s="408"/>
      <c r="S35" s="409">
        <f>'別紙㉓-2入力ｼｰﾄ　燃料使用量データシート(CGS用)　・'!G56</f>
        <v>1</v>
      </c>
      <c r="T35" s="410"/>
      <c r="U35" s="402"/>
      <c r="V35" s="411" t="str">
        <f>'別紙㉓-2入力ｼｰﾄ　燃料使用量データシート(CGS用)　・'!I56</f>
        <v>都市ガス13A</v>
      </c>
      <c r="W35" s="412"/>
      <c r="X35" s="412"/>
      <c r="Y35" s="412"/>
      <c r="Z35" s="412"/>
      <c r="AA35" s="413"/>
      <c r="AB35" s="414" t="s">
        <v>159</v>
      </c>
      <c r="AC35" s="415"/>
      <c r="AD35" s="415"/>
      <c r="AE35" s="416"/>
      <c r="AF35" s="392">
        <f>'別紙㉓-2入力ｼｰﾄ　燃料使用量データシート(CGS用)　・'!M56</f>
        <v>100</v>
      </c>
      <c r="AG35" s="393"/>
      <c r="AH35" s="393"/>
      <c r="AI35" s="393"/>
      <c r="AJ35" s="394"/>
      <c r="AK35" s="392">
        <f>'別紙㉓-2入力ｼｰﾄ　燃料使用量データシート(CGS用)　・'!O56</f>
        <v>30</v>
      </c>
      <c r="AL35" s="393"/>
      <c r="AM35" s="393"/>
      <c r="AN35" s="393"/>
      <c r="AO35" s="394"/>
      <c r="AP35" s="372">
        <f>IF('別紙㉓-2入力ｼｰﾄ　燃料使用量データシート(CGS用)　・'!Q56="","",'別紙㉓-2入力ｼｰﾄ　燃料使用量データシート(CGS用)　・'!Q56)</f>
        <v>0.3</v>
      </c>
      <c r="AQ35" s="373"/>
      <c r="AR35" s="373"/>
      <c r="AS35" s="374"/>
      <c r="AT35" s="67"/>
      <c r="AU35" s="395" t="s">
        <v>160</v>
      </c>
      <c r="AV35" s="396"/>
      <c r="AW35" s="123" t="s">
        <v>21</v>
      </c>
      <c r="AX35" s="397">
        <f>'別紙㉓-2入力ｼｰﾄ　燃料使用量データシート(CGS用)　・'!I6</f>
        <v>56.3</v>
      </c>
      <c r="AY35" s="398"/>
      <c r="AZ35" s="399">
        <f>IF(AI20=0,"",AI20)</f>
        <v>47.096085338133335</v>
      </c>
      <c r="BA35" s="400"/>
      <c r="BB35" s="391"/>
      <c r="BC35" s="124"/>
      <c r="BD35" s="62"/>
      <c r="BE35" s="65"/>
      <c r="BF35" s="65"/>
      <c r="BG35" s="62"/>
    </row>
    <row r="36" spans="1:59" ht="18" customHeight="1" thickBot="1">
      <c r="A36" s="64"/>
      <c r="B36" s="62"/>
      <c r="C36" s="359" t="str">
        <f>'別紙㉓-2入力ｼｰﾄ　燃料使用量データシート(CGS用)　・'!B57</f>
        <v>同上</v>
      </c>
      <c r="D36" s="360"/>
      <c r="E36" s="361" t="str">
        <f>IF('別紙㉓-2入力ｼｰﾄ　燃料使用量データシート(CGS用)　・'!C57="","",'別紙㉓-2入力ｼｰﾄ　燃料使用量データシート(CGS用)　・'!C57)</f>
        <v>停電対応型CGS</v>
      </c>
      <c r="F36" s="362"/>
      <c r="G36" s="362"/>
      <c r="H36" s="362"/>
      <c r="I36" s="362"/>
      <c r="J36" s="360"/>
      <c r="K36" s="363" t="str">
        <f>IF('別紙㉓-2入力ｼｰﾄ　燃料使用量データシート(CGS用)　・'!E57="","",'別紙㉓-2入力ｼｰﾄ　燃料使用量データシート(CGS用)　・'!E57)</f>
        <v>〇〇AB123XYZ</v>
      </c>
      <c r="L36" s="364"/>
      <c r="M36" s="364"/>
      <c r="N36" s="364"/>
      <c r="O36" s="364"/>
      <c r="P36" s="364"/>
      <c r="Q36" s="364"/>
      <c r="R36" s="365"/>
      <c r="S36" s="363" t="str">
        <f>IF('別紙㉓-2入力ｼｰﾄ　燃料使用量データシート(CGS用)　・'!G57="","",'別紙㉓-2入力ｼｰﾄ　燃料使用量データシート(CGS用)　・'!G57)</f>
        <v>同上</v>
      </c>
      <c r="T36" s="364"/>
      <c r="U36" s="365"/>
      <c r="V36" s="366" t="str">
        <f>IF('別紙㉓-2入力ｼｰﾄ　燃料使用量データシート(CGS用)　・'!I57="","",'別紙㉓-2入力ｼｰﾄ　燃料使用量データシート(CGS用)　・'!I57)</f>
        <v>都市ガス13A</v>
      </c>
      <c r="W36" s="367"/>
      <c r="X36" s="367"/>
      <c r="Y36" s="367"/>
      <c r="Z36" s="367"/>
      <c r="AA36" s="368"/>
      <c r="AB36" s="363" t="s">
        <v>161</v>
      </c>
      <c r="AC36" s="364"/>
      <c r="AD36" s="364"/>
      <c r="AE36" s="365"/>
      <c r="AF36" s="369">
        <f>IF('別紙㉓-2入力ｼｰﾄ　燃料使用量データシート(CGS用)　・'!M57="","",'別紙㉓-2入力ｼｰﾄ　燃料使用量データシート(CGS用)　・'!M57)</f>
        <v>100</v>
      </c>
      <c r="AG36" s="370"/>
      <c r="AH36" s="370"/>
      <c r="AI36" s="370"/>
      <c r="AJ36" s="371"/>
      <c r="AK36" s="369">
        <f>IF('別紙㉓-2入力ｼｰﾄ　燃料使用量データシート(CGS用)　・'!O57="","",'別紙㉓-2入力ｼｰﾄ　燃料使用量データシート(CGS用)　・'!O57)</f>
        <v>50</v>
      </c>
      <c r="AL36" s="370"/>
      <c r="AM36" s="370"/>
      <c r="AN36" s="370"/>
      <c r="AO36" s="371"/>
      <c r="AP36" s="372">
        <f>IF('別紙㉓-2入力ｼｰﾄ　燃料使用量データシート(CGS用)　・'!Q57="","",'別紙㉓-2入力ｼｰﾄ　燃料使用量データシート(CGS用)　・'!Q57)</f>
        <v>0.5</v>
      </c>
      <c r="AQ36" s="373"/>
      <c r="AR36" s="373"/>
      <c r="AS36" s="374"/>
      <c r="AT36" s="67"/>
      <c r="AU36" s="417" t="s">
        <v>162</v>
      </c>
      <c r="AV36" s="418"/>
      <c r="AW36" s="125" t="s">
        <v>163</v>
      </c>
      <c r="AX36" s="419">
        <f>'別紙㉓-2入力ｼｰﾄ　燃料使用量データシート(CGS用)　・'!I7</f>
        <v>18</v>
      </c>
      <c r="AY36" s="420"/>
      <c r="AZ36" s="389">
        <f>IF(AI20=0,"",AI29-AI20)</f>
        <v>4.0529924807466742</v>
      </c>
      <c r="BA36" s="390"/>
      <c r="BB36" s="391"/>
      <c r="BC36" s="124"/>
      <c r="BD36" s="62"/>
      <c r="BE36" s="65"/>
      <c r="BF36" s="65"/>
      <c r="BG36" s="62"/>
    </row>
    <row r="37" spans="1:59" ht="18" customHeight="1">
      <c r="A37" s="64"/>
      <c r="B37" s="62"/>
      <c r="C37" s="359">
        <f>'別紙㉓-2入力ｼｰﾄ　燃料使用量データシート(CGS用)　・'!B58</f>
        <v>2</v>
      </c>
      <c r="D37" s="360"/>
      <c r="E37" s="361" t="str">
        <f>IF('別紙㉓-2入力ｼｰﾄ　燃料使用量データシート(CGS用)　・'!C58="","",'別紙㉓-2入力ｼｰﾄ　燃料使用量データシート(CGS用)　・'!C58)</f>
        <v/>
      </c>
      <c r="F37" s="362"/>
      <c r="G37" s="362"/>
      <c r="H37" s="362"/>
      <c r="I37" s="362"/>
      <c r="J37" s="360"/>
      <c r="K37" s="363" t="str">
        <f>IF('別紙㉓-2入力ｼｰﾄ　燃料使用量データシート(CGS用)　・'!E58="","",'別紙㉓-2入力ｼｰﾄ　燃料使用量データシート(CGS用)　・'!E58)</f>
        <v/>
      </c>
      <c r="L37" s="364"/>
      <c r="M37" s="364"/>
      <c r="N37" s="364"/>
      <c r="O37" s="364"/>
      <c r="P37" s="364"/>
      <c r="Q37" s="364"/>
      <c r="R37" s="365"/>
      <c r="S37" s="363" t="str">
        <f>IF('別紙㉓-2入力ｼｰﾄ　燃料使用量データシート(CGS用)　・'!G58="","",'別紙㉓-2入力ｼｰﾄ　燃料使用量データシート(CGS用)　・'!G58)</f>
        <v/>
      </c>
      <c r="T37" s="364"/>
      <c r="U37" s="365"/>
      <c r="V37" s="366" t="str">
        <f>IF('別紙㉓-2入力ｼｰﾄ　燃料使用量データシート(CGS用)　・'!I58="","",'別紙㉓-2入力ｼｰﾄ　燃料使用量データシート(CGS用)　・'!I58)</f>
        <v/>
      </c>
      <c r="W37" s="367"/>
      <c r="X37" s="367"/>
      <c r="Y37" s="367"/>
      <c r="Z37" s="367"/>
      <c r="AA37" s="368"/>
      <c r="AB37" s="363"/>
      <c r="AC37" s="364"/>
      <c r="AD37" s="364"/>
      <c r="AE37" s="365"/>
      <c r="AF37" s="369" t="str">
        <f>IF('別紙㉓-2入力ｼｰﾄ　燃料使用量データシート(CGS用)　・'!M58="","",'別紙㉓-2入力ｼｰﾄ　燃料使用量データシート(CGS用)　・'!M58)</f>
        <v/>
      </c>
      <c r="AG37" s="370"/>
      <c r="AH37" s="370"/>
      <c r="AI37" s="370"/>
      <c r="AJ37" s="371"/>
      <c r="AK37" s="369" t="str">
        <f>IF('別紙㉓-2入力ｼｰﾄ　燃料使用量データシート(CGS用)　・'!O58="","",'別紙㉓-2入力ｼｰﾄ　燃料使用量データシート(CGS用)　・'!O58)</f>
        <v/>
      </c>
      <c r="AL37" s="370"/>
      <c r="AM37" s="370"/>
      <c r="AN37" s="370"/>
      <c r="AO37" s="371"/>
      <c r="AP37" s="372" t="str">
        <f>IF('別紙㉓-2入力ｼｰﾄ　燃料使用量データシート(CGS用)　・'!Q58="","",'別紙㉓-2入力ｼｰﾄ　燃料使用量データシート(CGS用)　・'!Q58)</f>
        <v/>
      </c>
      <c r="AQ37" s="373"/>
      <c r="AR37" s="373"/>
      <c r="AS37" s="374"/>
      <c r="AT37" s="67"/>
      <c r="AU37" s="126"/>
      <c r="AV37" s="65"/>
      <c r="AW37" s="62"/>
      <c r="AX37" s="65"/>
      <c r="AY37" s="65"/>
      <c r="AZ37" s="65"/>
      <c r="BA37" s="62"/>
      <c r="BB37" s="62"/>
      <c r="BC37" s="65"/>
      <c r="BD37" s="62"/>
      <c r="BE37" s="65"/>
      <c r="BF37" s="65"/>
      <c r="BG37" s="62"/>
    </row>
    <row r="38" spans="1:59" ht="18" customHeight="1">
      <c r="A38" s="64"/>
      <c r="B38" s="62"/>
      <c r="C38" s="359">
        <f>'別紙㉓-2入力ｼｰﾄ　燃料使用量データシート(CGS用)　・'!B59</f>
        <v>3</v>
      </c>
      <c r="D38" s="360"/>
      <c r="E38" s="361" t="str">
        <f>IF('別紙㉓-2入力ｼｰﾄ　燃料使用量データシート(CGS用)　・'!C59="","",'別紙㉓-2入力ｼｰﾄ　燃料使用量データシート(CGS用)　・'!C59)</f>
        <v/>
      </c>
      <c r="F38" s="362"/>
      <c r="G38" s="362"/>
      <c r="H38" s="362"/>
      <c r="I38" s="362"/>
      <c r="J38" s="360"/>
      <c r="K38" s="363" t="str">
        <f>IF('別紙㉓-2入力ｼｰﾄ　燃料使用量データシート(CGS用)　・'!E59="","",'別紙㉓-2入力ｼｰﾄ　燃料使用量データシート(CGS用)　・'!E59)</f>
        <v/>
      </c>
      <c r="L38" s="364"/>
      <c r="M38" s="364"/>
      <c r="N38" s="364"/>
      <c r="O38" s="364"/>
      <c r="P38" s="364"/>
      <c r="Q38" s="364"/>
      <c r="R38" s="365"/>
      <c r="S38" s="363" t="str">
        <f>IF('別紙㉓-2入力ｼｰﾄ　燃料使用量データシート(CGS用)　・'!G59="","",'別紙㉓-2入力ｼｰﾄ　燃料使用量データシート(CGS用)　・'!G59)</f>
        <v/>
      </c>
      <c r="T38" s="364"/>
      <c r="U38" s="365"/>
      <c r="V38" s="366" t="str">
        <f>IF('別紙㉓-2入力ｼｰﾄ　燃料使用量データシート(CGS用)　・'!I59="","",'別紙㉓-2入力ｼｰﾄ　燃料使用量データシート(CGS用)　・'!I59)</f>
        <v/>
      </c>
      <c r="W38" s="367"/>
      <c r="X38" s="367"/>
      <c r="Y38" s="367"/>
      <c r="Z38" s="367"/>
      <c r="AA38" s="368"/>
      <c r="AB38" s="363"/>
      <c r="AC38" s="364"/>
      <c r="AD38" s="364"/>
      <c r="AE38" s="365"/>
      <c r="AF38" s="369" t="str">
        <f>IF('別紙㉓-2入力ｼｰﾄ　燃料使用量データシート(CGS用)　・'!M59="","",'別紙㉓-2入力ｼｰﾄ　燃料使用量データシート(CGS用)　・'!M59)</f>
        <v/>
      </c>
      <c r="AG38" s="370"/>
      <c r="AH38" s="370"/>
      <c r="AI38" s="370"/>
      <c r="AJ38" s="371"/>
      <c r="AK38" s="369" t="str">
        <f>IF('別紙㉓-2入力ｼｰﾄ　燃料使用量データシート(CGS用)　・'!O59="","",'別紙㉓-2入力ｼｰﾄ　燃料使用量データシート(CGS用)　・'!O59)</f>
        <v/>
      </c>
      <c r="AL38" s="370"/>
      <c r="AM38" s="370"/>
      <c r="AN38" s="370"/>
      <c r="AO38" s="371"/>
      <c r="AP38" s="372" t="str">
        <f>IF('別紙㉓-2入力ｼｰﾄ　燃料使用量データシート(CGS用)　・'!Q59="","",'別紙㉓-2入力ｼｰﾄ　燃料使用量データシート(CGS用)　・'!Q59)</f>
        <v/>
      </c>
      <c r="AQ38" s="373"/>
      <c r="AR38" s="373"/>
      <c r="AS38" s="374"/>
      <c r="AT38" s="65"/>
      <c r="AU38" s="62"/>
      <c r="AV38" s="62"/>
      <c r="AW38" s="62"/>
      <c r="AX38" s="62"/>
      <c r="AY38" s="62"/>
      <c r="AZ38" s="62"/>
      <c r="BA38" s="62"/>
      <c r="BB38" s="62"/>
      <c r="BC38" s="62"/>
      <c r="BD38" s="62"/>
      <c r="BE38" s="62"/>
      <c r="BF38" s="62"/>
    </row>
    <row r="39" spans="1:59" ht="18" customHeight="1">
      <c r="A39" s="64"/>
      <c r="B39" s="62"/>
      <c r="C39" s="359">
        <f>'別紙㉓-2入力ｼｰﾄ　燃料使用量データシート(CGS用)　・'!B60</f>
        <v>4</v>
      </c>
      <c r="D39" s="360"/>
      <c r="E39" s="361" t="str">
        <f>IF('別紙㉓-2入力ｼｰﾄ　燃料使用量データシート(CGS用)　・'!C60="","",'別紙㉓-2入力ｼｰﾄ　燃料使用量データシート(CGS用)　・'!C60)</f>
        <v/>
      </c>
      <c r="F39" s="362"/>
      <c r="G39" s="362"/>
      <c r="H39" s="362"/>
      <c r="I39" s="362"/>
      <c r="J39" s="360"/>
      <c r="K39" s="363" t="str">
        <f>IF('別紙㉓-2入力ｼｰﾄ　燃料使用量データシート(CGS用)　・'!E60="","",'別紙㉓-2入力ｼｰﾄ　燃料使用量データシート(CGS用)　・'!E60)</f>
        <v/>
      </c>
      <c r="L39" s="364"/>
      <c r="M39" s="364"/>
      <c r="N39" s="364"/>
      <c r="O39" s="364"/>
      <c r="P39" s="364"/>
      <c r="Q39" s="364"/>
      <c r="R39" s="365"/>
      <c r="S39" s="363" t="str">
        <f>IF('別紙㉓-2入力ｼｰﾄ　燃料使用量データシート(CGS用)　・'!G60="","",'別紙㉓-2入力ｼｰﾄ　燃料使用量データシート(CGS用)　・'!G60)</f>
        <v/>
      </c>
      <c r="T39" s="364"/>
      <c r="U39" s="365"/>
      <c r="V39" s="366" t="str">
        <f>IF('別紙㉓-2入力ｼｰﾄ　燃料使用量データシート(CGS用)　・'!I60="","",'別紙㉓-2入力ｼｰﾄ　燃料使用量データシート(CGS用)　・'!I60)</f>
        <v/>
      </c>
      <c r="W39" s="367"/>
      <c r="X39" s="367"/>
      <c r="Y39" s="367"/>
      <c r="Z39" s="367"/>
      <c r="AA39" s="368"/>
      <c r="AB39" s="363"/>
      <c r="AC39" s="364"/>
      <c r="AD39" s="364"/>
      <c r="AE39" s="365"/>
      <c r="AF39" s="369" t="str">
        <f>IF('別紙㉓-2入力ｼｰﾄ　燃料使用量データシート(CGS用)　・'!M60="","",'別紙㉓-2入力ｼｰﾄ　燃料使用量データシート(CGS用)　・'!M60)</f>
        <v/>
      </c>
      <c r="AG39" s="370"/>
      <c r="AH39" s="370"/>
      <c r="AI39" s="370"/>
      <c r="AJ39" s="371"/>
      <c r="AK39" s="369" t="str">
        <f>IF('別紙㉓-2入力ｼｰﾄ　燃料使用量データシート(CGS用)　・'!O60="","",'別紙㉓-2入力ｼｰﾄ　燃料使用量データシート(CGS用)　・'!O60)</f>
        <v/>
      </c>
      <c r="AL39" s="370"/>
      <c r="AM39" s="370"/>
      <c r="AN39" s="370"/>
      <c r="AO39" s="371"/>
      <c r="AP39" s="372" t="str">
        <f>IF('別紙㉓-2入力ｼｰﾄ　燃料使用量データシート(CGS用)　・'!Q60="","",'別紙㉓-2入力ｼｰﾄ　燃料使用量データシート(CGS用)　・'!Q60)</f>
        <v/>
      </c>
      <c r="AQ39" s="373"/>
      <c r="AR39" s="373"/>
      <c r="AS39" s="374"/>
      <c r="AT39" s="65"/>
      <c r="AU39" s="62"/>
      <c r="AV39" s="62"/>
      <c r="AW39" s="62"/>
      <c r="AX39" s="62"/>
      <c r="AY39" s="62"/>
      <c r="AZ39" s="62"/>
      <c r="BA39" s="62"/>
      <c r="BB39" s="62"/>
      <c r="BC39" s="62"/>
      <c r="BD39" s="62"/>
      <c r="BE39" s="62"/>
      <c r="BF39" s="62"/>
    </row>
    <row r="40" spans="1:59" ht="17.25" customHeight="1" thickBot="1">
      <c r="A40" s="64"/>
      <c r="B40" s="62"/>
      <c r="C40" s="382"/>
      <c r="D40" s="383"/>
      <c r="E40" s="384"/>
      <c r="F40" s="385"/>
      <c r="G40" s="385"/>
      <c r="H40" s="385"/>
      <c r="I40" s="385"/>
      <c r="J40" s="383"/>
      <c r="K40" s="384"/>
      <c r="L40" s="385"/>
      <c r="M40" s="385"/>
      <c r="N40" s="385"/>
      <c r="O40" s="385"/>
      <c r="P40" s="385"/>
      <c r="Q40" s="385"/>
      <c r="R40" s="383"/>
      <c r="S40" s="384"/>
      <c r="T40" s="385"/>
      <c r="U40" s="383"/>
      <c r="V40" s="386"/>
      <c r="W40" s="387"/>
      <c r="X40" s="387"/>
      <c r="Y40" s="387"/>
      <c r="Z40" s="387"/>
      <c r="AA40" s="388"/>
      <c r="AB40" s="127"/>
      <c r="AC40" s="128"/>
      <c r="AD40" s="128"/>
      <c r="AE40" s="129"/>
      <c r="AF40" s="375"/>
      <c r="AG40" s="376"/>
      <c r="AH40" s="376"/>
      <c r="AI40" s="376"/>
      <c r="AJ40" s="377"/>
      <c r="AK40" s="375"/>
      <c r="AL40" s="376"/>
      <c r="AM40" s="376"/>
      <c r="AN40" s="376"/>
      <c r="AO40" s="377"/>
      <c r="AP40" s="378"/>
      <c r="AQ40" s="379"/>
      <c r="AR40" s="379"/>
      <c r="AS40" s="380"/>
      <c r="AT40" s="65"/>
      <c r="AU40" s="62"/>
      <c r="AV40" s="62"/>
      <c r="AW40" s="62"/>
      <c r="AX40" s="62"/>
      <c r="AY40" s="62"/>
      <c r="AZ40" s="62"/>
      <c r="BA40" s="62"/>
      <c r="BB40" s="62"/>
      <c r="BC40" s="62"/>
      <c r="BD40" s="62"/>
      <c r="BE40" s="62"/>
      <c r="BF40" s="62"/>
    </row>
    <row r="41" spans="1:59" ht="17.25" customHeight="1">
      <c r="A41" s="64"/>
      <c r="B41" s="62"/>
      <c r="C41" s="67"/>
      <c r="D41" s="67"/>
      <c r="E41" s="67"/>
      <c r="F41" s="67"/>
      <c r="G41" s="67"/>
      <c r="H41" s="67"/>
      <c r="I41" s="67"/>
      <c r="J41" s="67"/>
      <c r="K41" s="67"/>
      <c r="L41" s="67"/>
      <c r="M41" s="67"/>
      <c r="N41" s="67"/>
      <c r="O41" s="67"/>
      <c r="P41" s="67"/>
      <c r="Q41" s="67"/>
      <c r="R41" s="67"/>
      <c r="S41" s="67"/>
      <c r="T41" s="67"/>
      <c r="U41" s="67"/>
      <c r="V41" s="122"/>
      <c r="W41" s="122"/>
      <c r="X41" s="122"/>
      <c r="Y41" s="122"/>
      <c r="Z41" s="122"/>
      <c r="AA41" s="122"/>
      <c r="AB41" s="130"/>
      <c r="AC41" s="130"/>
      <c r="AD41" s="130"/>
      <c r="AE41" s="130"/>
      <c r="AF41" s="67"/>
      <c r="AG41" s="67"/>
      <c r="AH41" s="67"/>
      <c r="AI41" s="67"/>
      <c r="AJ41" s="67"/>
      <c r="AK41" s="67"/>
      <c r="AL41" s="67"/>
      <c r="AM41" s="67"/>
      <c r="AN41" s="67"/>
      <c r="AO41" s="67"/>
      <c r="AP41" s="67"/>
      <c r="AQ41" s="67"/>
      <c r="AR41" s="67"/>
      <c r="AS41" s="67"/>
      <c r="AT41" s="65"/>
      <c r="AU41" s="65"/>
      <c r="AV41" s="65"/>
      <c r="AW41" s="65"/>
      <c r="AX41" s="355" t="str">
        <f>IF('別紙㉘-1 燃料使用量データ報告書 (GHP用)'!G22="","",'別紙㉘-1 燃料使用量データ報告書 (GHP用)'!G22)</f>
        <v>虎ノ門工業株式会社</v>
      </c>
      <c r="AY41" s="355"/>
      <c r="AZ41" s="355"/>
      <c r="BA41" s="355"/>
      <c r="BB41" s="355"/>
      <c r="BC41" s="355"/>
      <c r="BD41" s="355"/>
      <c r="BE41" s="355"/>
      <c r="BF41" s="65"/>
    </row>
    <row r="42" spans="1:59" ht="17.25" customHeight="1">
      <c r="A42" s="64"/>
      <c r="B42" s="62"/>
      <c r="C42" s="381" t="s">
        <v>164</v>
      </c>
      <c r="D42" s="381"/>
      <c r="E42" s="381"/>
      <c r="F42" s="381"/>
      <c r="G42" s="381"/>
      <c r="H42" s="381"/>
      <c r="I42" s="381"/>
      <c r="J42" s="381"/>
      <c r="K42" s="381"/>
      <c r="L42" s="381"/>
      <c r="M42" s="67"/>
      <c r="N42" s="67"/>
      <c r="O42" s="67"/>
      <c r="P42" s="67"/>
      <c r="Q42" s="67"/>
      <c r="R42" s="67"/>
      <c r="S42" s="67"/>
      <c r="T42" s="67"/>
      <c r="U42" s="67"/>
      <c r="V42" s="122"/>
      <c r="W42" s="122"/>
      <c r="X42" s="122"/>
      <c r="Y42" s="122"/>
      <c r="Z42" s="122"/>
      <c r="AA42" s="122"/>
      <c r="AB42" s="130"/>
      <c r="AC42" s="130"/>
      <c r="AD42" s="130"/>
      <c r="AE42" s="130"/>
      <c r="AF42" s="67"/>
      <c r="AG42" s="67"/>
      <c r="AH42" s="67"/>
      <c r="AI42" s="67"/>
      <c r="AJ42" s="67"/>
      <c r="AK42" s="67"/>
      <c r="AL42" s="67"/>
      <c r="AM42" s="67"/>
      <c r="AN42" s="67"/>
      <c r="AO42" s="67"/>
      <c r="AP42" s="67"/>
      <c r="AQ42" s="67"/>
      <c r="AR42" s="67"/>
      <c r="AS42" s="67"/>
      <c r="AU42" s="65" t="s">
        <v>165</v>
      </c>
      <c r="AV42" s="65"/>
      <c r="AW42" s="176" t="s">
        <v>166</v>
      </c>
      <c r="AX42" s="356"/>
      <c r="AY42" s="356"/>
      <c r="AZ42" s="356"/>
      <c r="BA42" s="356"/>
      <c r="BB42" s="356"/>
      <c r="BC42" s="356"/>
      <c r="BD42" s="356"/>
      <c r="BE42" s="356"/>
      <c r="BF42" s="65"/>
    </row>
    <row r="43" spans="1:59" ht="17.25" customHeight="1">
      <c r="A43" s="64"/>
      <c r="B43" s="62"/>
      <c r="C43" s="67"/>
      <c r="D43" s="65" t="s">
        <v>167</v>
      </c>
      <c r="E43" s="67"/>
      <c r="F43" s="67"/>
      <c r="G43" s="67"/>
      <c r="H43" s="67"/>
      <c r="I43" s="67"/>
      <c r="J43" s="67"/>
      <c r="K43" s="67"/>
      <c r="L43" s="67"/>
      <c r="M43" s="67"/>
      <c r="N43" s="67"/>
      <c r="O43" s="67"/>
      <c r="P43" s="67"/>
      <c r="Q43" s="67"/>
      <c r="R43" s="67"/>
      <c r="S43" s="67"/>
      <c r="T43" s="67"/>
      <c r="U43" s="67"/>
      <c r="V43" s="122"/>
      <c r="W43" s="122"/>
      <c r="X43" s="122"/>
      <c r="Y43" s="122"/>
      <c r="Z43" s="122"/>
      <c r="AA43" s="122"/>
      <c r="AB43" s="130"/>
      <c r="AC43" s="130"/>
      <c r="AD43" s="130"/>
      <c r="AE43" s="130"/>
      <c r="AF43" s="67"/>
      <c r="AG43" s="67"/>
      <c r="AH43" s="67"/>
      <c r="AI43" s="67"/>
      <c r="AJ43" s="67"/>
      <c r="AK43" s="67"/>
      <c r="AL43" s="67"/>
      <c r="AM43" s="67"/>
      <c r="AN43" s="67"/>
      <c r="AO43" s="67"/>
      <c r="AP43" s="67"/>
      <c r="AQ43" s="67"/>
      <c r="AR43" s="67"/>
      <c r="AS43" s="67"/>
      <c r="AT43" s="65"/>
      <c r="AU43" s="65"/>
      <c r="AV43" s="65"/>
      <c r="AW43" s="62"/>
      <c r="AX43" s="357"/>
      <c r="AY43" s="357"/>
      <c r="AZ43" s="357"/>
      <c r="BA43" s="357"/>
      <c r="BB43" s="357"/>
      <c r="BC43" s="357"/>
      <c r="BD43" s="357"/>
      <c r="BE43" s="357"/>
      <c r="BF43" s="65"/>
    </row>
    <row r="44" spans="1:59" ht="17.25" customHeight="1">
      <c r="A44" s="64"/>
      <c r="B44" s="62"/>
      <c r="C44" s="67"/>
      <c r="D44" s="65" t="s">
        <v>168</v>
      </c>
      <c r="E44" s="67"/>
      <c r="F44" s="67"/>
      <c r="G44" s="67"/>
      <c r="H44" s="67"/>
      <c r="I44" s="67"/>
      <c r="J44" s="67"/>
      <c r="K44" s="67"/>
      <c r="L44" s="67"/>
      <c r="M44" s="67"/>
      <c r="N44" s="67"/>
      <c r="O44" s="67"/>
      <c r="P44" s="67"/>
      <c r="Q44" s="67"/>
      <c r="R44" s="67"/>
      <c r="S44" s="67"/>
      <c r="T44" s="67"/>
      <c r="U44" s="67"/>
      <c r="V44" s="122"/>
      <c r="W44" s="122"/>
      <c r="X44" s="122"/>
      <c r="Y44" s="122"/>
      <c r="Z44" s="122"/>
      <c r="AA44" s="122"/>
      <c r="AB44" s="130"/>
      <c r="AC44" s="130"/>
      <c r="AD44" s="130"/>
      <c r="AE44" s="130"/>
      <c r="AF44" s="67"/>
      <c r="AG44" s="67"/>
      <c r="AH44" s="67"/>
      <c r="AI44" s="67"/>
      <c r="AJ44" s="67"/>
      <c r="AK44" s="67"/>
      <c r="AL44" s="67"/>
      <c r="AM44" s="67"/>
      <c r="AN44" s="67"/>
      <c r="AO44" s="67"/>
      <c r="AP44" s="67"/>
      <c r="AQ44" s="67"/>
      <c r="AR44" s="67"/>
      <c r="AS44" s="67"/>
      <c r="AT44" s="65"/>
      <c r="AU44" s="65"/>
      <c r="AV44" s="65"/>
      <c r="AW44" s="131" t="s">
        <v>169</v>
      </c>
      <c r="AX44" s="358"/>
      <c r="AY44" s="358"/>
      <c r="AZ44" s="358"/>
      <c r="BA44" s="358"/>
      <c r="BB44" s="358"/>
      <c r="BC44" s="358"/>
      <c r="BD44" s="358"/>
      <c r="BE44" s="358"/>
    </row>
    <row r="45" spans="1:59">
      <c r="A45" s="64"/>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row>
  </sheetData>
  <autoFilter ref="C10:BE36" xr:uid="{58851A1A-0D6A-4C6B-805D-2BC2941DDB4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filterColumn colId="37" showButton="0"/>
    <filterColumn colId="38" showButton="0"/>
    <filterColumn colId="39" showButton="0"/>
  </autoFilter>
  <mergeCells count="187">
    <mergeCell ref="AN1:AS1"/>
    <mergeCell ref="AT1:AU1"/>
    <mergeCell ref="AV1:AV2"/>
    <mergeCell ref="AW1:AZ2"/>
    <mergeCell ref="BA1:BA2"/>
    <mergeCell ref="BB1:BE2"/>
    <mergeCell ref="C2:AS2"/>
    <mergeCell ref="AN6:AS6"/>
    <mergeCell ref="AC7:AM7"/>
    <mergeCell ref="AN7:AS7"/>
    <mergeCell ref="Y8:AM8"/>
    <mergeCell ref="AN8:AS8"/>
    <mergeCell ref="C10:AH10"/>
    <mergeCell ref="AI10:AQ10"/>
    <mergeCell ref="C3:AS3"/>
    <mergeCell ref="C4:J4"/>
    <mergeCell ref="K4:O4"/>
    <mergeCell ref="P4:T4"/>
    <mergeCell ref="W4:AW4"/>
    <mergeCell ref="W5:X8"/>
    <mergeCell ref="Y5:AB7"/>
    <mergeCell ref="AC5:AM5"/>
    <mergeCell ref="AN5:AS5"/>
    <mergeCell ref="AC6:AM6"/>
    <mergeCell ref="C11:D20"/>
    <mergeCell ref="E11:AC11"/>
    <mergeCell ref="AD11:AH11"/>
    <mergeCell ref="AI11:AQ11"/>
    <mergeCell ref="AR11:AS11"/>
    <mergeCell ref="E12:F16"/>
    <mergeCell ref="G12:AC12"/>
    <mergeCell ref="AD12:AH12"/>
    <mergeCell ref="AI12:AQ12"/>
    <mergeCell ref="AR12:AS12"/>
    <mergeCell ref="AD15:AH15"/>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AI22:AQ22"/>
    <mergeCell ref="AR22:AS22"/>
    <mergeCell ref="E23:AC23"/>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C26:AC27"/>
    <mergeCell ref="AD26:AH26"/>
    <mergeCell ref="AI26:AQ26"/>
    <mergeCell ref="AR26:AS26"/>
    <mergeCell ref="AD27:AH27"/>
    <mergeCell ref="AI27:AQ27"/>
    <mergeCell ref="AR27:AS27"/>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C30:AC30"/>
    <mergeCell ref="AD30:AH30"/>
    <mergeCell ref="AI30:AQ30"/>
    <mergeCell ref="AR30:AS30"/>
    <mergeCell ref="C31:AC31"/>
    <mergeCell ref="AD31:AH31"/>
    <mergeCell ref="AI31:AQ31"/>
    <mergeCell ref="AR31:AS31"/>
    <mergeCell ref="C28:AC28"/>
    <mergeCell ref="AD28:AH28"/>
    <mergeCell ref="AI28:AQ28"/>
    <mergeCell ref="AR28:AS28"/>
    <mergeCell ref="C29:AC29"/>
    <mergeCell ref="AD29:AH29"/>
    <mergeCell ref="AI29:AQ29"/>
    <mergeCell ref="AR29:AS29"/>
    <mergeCell ref="AF33:AJ34"/>
    <mergeCell ref="AK33:AO34"/>
    <mergeCell ref="AP33:AS34"/>
    <mergeCell ref="AU34:AV34"/>
    <mergeCell ref="AX34:AY34"/>
    <mergeCell ref="AZ34:BA34"/>
    <mergeCell ref="C33:D34"/>
    <mergeCell ref="E33:J34"/>
    <mergeCell ref="K33:R34"/>
    <mergeCell ref="S33:U34"/>
    <mergeCell ref="V33:AA34"/>
    <mergeCell ref="AB33:AE34"/>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AZ36:BA36"/>
    <mergeCell ref="C37:D37"/>
    <mergeCell ref="E37:J37"/>
    <mergeCell ref="K37:R37"/>
    <mergeCell ref="S37:U37"/>
    <mergeCell ref="V37:AA37"/>
    <mergeCell ref="AB37:AE37"/>
    <mergeCell ref="AF37:AJ37"/>
    <mergeCell ref="AK37:AO37"/>
    <mergeCell ref="AP37:AS37"/>
    <mergeCell ref="C38:D38"/>
    <mergeCell ref="E38:J38"/>
    <mergeCell ref="K38:R38"/>
    <mergeCell ref="S38:U38"/>
    <mergeCell ref="V38:AA38"/>
    <mergeCell ref="AB38:AE38"/>
    <mergeCell ref="AF38:AJ38"/>
    <mergeCell ref="AK38:AO38"/>
    <mergeCell ref="AP38:AS38"/>
    <mergeCell ref="AX41:BE42"/>
    <mergeCell ref="AX43:BE44"/>
    <mergeCell ref="C39:D39"/>
    <mergeCell ref="E39:J39"/>
    <mergeCell ref="K39:R39"/>
    <mergeCell ref="S39:U39"/>
    <mergeCell ref="V39:AA39"/>
    <mergeCell ref="AB39:AE39"/>
    <mergeCell ref="AF39:AJ39"/>
    <mergeCell ref="AK39:AO39"/>
    <mergeCell ref="AP39:AS39"/>
    <mergeCell ref="AK40:AO40"/>
    <mergeCell ref="AP40:AS40"/>
    <mergeCell ref="C42:L42"/>
    <mergeCell ref="C40:D40"/>
    <mergeCell ref="E40:J40"/>
    <mergeCell ref="K40:R40"/>
    <mergeCell ref="S40:U40"/>
    <mergeCell ref="V40:AA40"/>
    <mergeCell ref="AF40:AJ40"/>
  </mergeCells>
  <phoneticPr fontId="3"/>
  <dataValidations count="1">
    <dataValidation type="list" allowBlank="1" showInputMessage="1" showErrorMessage="1" sqref="AB35:AB44" xr:uid="{1912A666-A88F-4CDD-AA88-D28896661271}">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8" scale="92" firstPageNumber="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A0646-5DF8-4D5B-8B87-E392F4A0B8B6}">
  <sheetPr>
    <tabColor theme="0" tint="-4.9989318521683403E-2"/>
  </sheetPr>
  <dimension ref="B1:AY46"/>
  <sheetViews>
    <sheetView view="pageBreakPreview" zoomScale="85" zoomScaleNormal="100" zoomScaleSheetLayoutView="85" workbookViewId="0">
      <selection activeCell="B5" sqref="B5:O6"/>
    </sheetView>
  </sheetViews>
  <sheetFormatPr defaultRowHeight="13"/>
  <cols>
    <col min="1" max="46" width="2.08984375" style="1" customWidth="1"/>
    <col min="47" max="47" width="0.6328125" style="1" customWidth="1"/>
    <col min="48" max="48" width="1" style="1" customWidth="1"/>
    <col min="49" max="50" width="8.7265625" style="1"/>
    <col min="51" max="51" width="15" style="1" bestFit="1" customWidth="1"/>
    <col min="52" max="257" width="8.7265625" style="1"/>
    <col min="258" max="302" width="2" style="1" customWidth="1"/>
    <col min="303" max="303" width="0.6328125" style="1" customWidth="1"/>
    <col min="304" max="304" width="1" style="1" customWidth="1"/>
    <col min="305" max="513" width="8.7265625" style="1"/>
    <col min="514" max="558" width="2" style="1" customWidth="1"/>
    <col min="559" max="559" width="0.6328125" style="1" customWidth="1"/>
    <col min="560" max="560" width="1" style="1" customWidth="1"/>
    <col min="561" max="769" width="8.7265625" style="1"/>
    <col min="770" max="814" width="2" style="1" customWidth="1"/>
    <col min="815" max="815" width="0.6328125" style="1" customWidth="1"/>
    <col min="816" max="816" width="1" style="1" customWidth="1"/>
    <col min="817" max="1025" width="8.7265625" style="1"/>
    <col min="1026" max="1070" width="2" style="1" customWidth="1"/>
    <col min="1071" max="1071" width="0.6328125" style="1" customWidth="1"/>
    <col min="1072" max="1072" width="1" style="1" customWidth="1"/>
    <col min="1073" max="1281" width="8.7265625" style="1"/>
    <col min="1282" max="1326" width="2" style="1" customWidth="1"/>
    <col min="1327" max="1327" width="0.6328125" style="1" customWidth="1"/>
    <col min="1328" max="1328" width="1" style="1" customWidth="1"/>
    <col min="1329" max="1537" width="8.7265625" style="1"/>
    <col min="1538" max="1582" width="2" style="1" customWidth="1"/>
    <col min="1583" max="1583" width="0.6328125" style="1" customWidth="1"/>
    <col min="1584" max="1584" width="1" style="1" customWidth="1"/>
    <col min="1585" max="1793" width="8.7265625" style="1"/>
    <col min="1794" max="1838" width="2" style="1" customWidth="1"/>
    <col min="1839" max="1839" width="0.6328125" style="1" customWidth="1"/>
    <col min="1840" max="1840" width="1" style="1" customWidth="1"/>
    <col min="1841" max="2049" width="8.7265625" style="1"/>
    <col min="2050" max="2094" width="2" style="1" customWidth="1"/>
    <col min="2095" max="2095" width="0.6328125" style="1" customWidth="1"/>
    <col min="2096" max="2096" width="1" style="1" customWidth="1"/>
    <col min="2097" max="2305" width="8.7265625" style="1"/>
    <col min="2306" max="2350" width="2" style="1" customWidth="1"/>
    <col min="2351" max="2351" width="0.6328125" style="1" customWidth="1"/>
    <col min="2352" max="2352" width="1" style="1" customWidth="1"/>
    <col min="2353" max="2561" width="8.7265625" style="1"/>
    <col min="2562" max="2606" width="2" style="1" customWidth="1"/>
    <col min="2607" max="2607" width="0.6328125" style="1" customWidth="1"/>
    <col min="2608" max="2608" width="1" style="1" customWidth="1"/>
    <col min="2609" max="2817" width="8.7265625" style="1"/>
    <col min="2818" max="2862" width="2" style="1" customWidth="1"/>
    <col min="2863" max="2863" width="0.6328125" style="1" customWidth="1"/>
    <col min="2864" max="2864" width="1" style="1" customWidth="1"/>
    <col min="2865" max="3073" width="8.7265625" style="1"/>
    <col min="3074" max="3118" width="2" style="1" customWidth="1"/>
    <col min="3119" max="3119" width="0.6328125" style="1" customWidth="1"/>
    <col min="3120" max="3120" width="1" style="1" customWidth="1"/>
    <col min="3121" max="3329" width="8.7265625" style="1"/>
    <col min="3330" max="3374" width="2" style="1" customWidth="1"/>
    <col min="3375" max="3375" width="0.6328125" style="1" customWidth="1"/>
    <col min="3376" max="3376" width="1" style="1" customWidth="1"/>
    <col min="3377" max="3585" width="8.7265625" style="1"/>
    <col min="3586" max="3630" width="2" style="1" customWidth="1"/>
    <col min="3631" max="3631" width="0.6328125" style="1" customWidth="1"/>
    <col min="3632" max="3632" width="1" style="1" customWidth="1"/>
    <col min="3633" max="3841" width="8.7265625" style="1"/>
    <col min="3842" max="3886" width="2" style="1" customWidth="1"/>
    <col min="3887" max="3887" width="0.6328125" style="1" customWidth="1"/>
    <col min="3888" max="3888" width="1" style="1" customWidth="1"/>
    <col min="3889" max="4097" width="8.7265625" style="1"/>
    <col min="4098" max="4142" width="2" style="1" customWidth="1"/>
    <col min="4143" max="4143" width="0.6328125" style="1" customWidth="1"/>
    <col min="4144" max="4144" width="1" style="1" customWidth="1"/>
    <col min="4145" max="4353" width="8.7265625" style="1"/>
    <col min="4354" max="4398" width="2" style="1" customWidth="1"/>
    <col min="4399" max="4399" width="0.6328125" style="1" customWidth="1"/>
    <col min="4400" max="4400" width="1" style="1" customWidth="1"/>
    <col min="4401" max="4609" width="8.7265625" style="1"/>
    <col min="4610" max="4654" width="2" style="1" customWidth="1"/>
    <col min="4655" max="4655" width="0.6328125" style="1" customWidth="1"/>
    <col min="4656" max="4656" width="1" style="1" customWidth="1"/>
    <col min="4657" max="4865" width="8.7265625" style="1"/>
    <col min="4866" max="4910" width="2" style="1" customWidth="1"/>
    <col min="4911" max="4911" width="0.6328125" style="1" customWidth="1"/>
    <col min="4912" max="4912" width="1" style="1" customWidth="1"/>
    <col min="4913" max="5121" width="8.7265625" style="1"/>
    <col min="5122" max="5166" width="2" style="1" customWidth="1"/>
    <col min="5167" max="5167" width="0.6328125" style="1" customWidth="1"/>
    <col min="5168" max="5168" width="1" style="1" customWidth="1"/>
    <col min="5169" max="5377" width="8.7265625" style="1"/>
    <col min="5378" max="5422" width="2" style="1" customWidth="1"/>
    <col min="5423" max="5423" width="0.6328125" style="1" customWidth="1"/>
    <col min="5424" max="5424" width="1" style="1" customWidth="1"/>
    <col min="5425" max="5633" width="8.7265625" style="1"/>
    <col min="5634" max="5678" width="2" style="1" customWidth="1"/>
    <col min="5679" max="5679" width="0.6328125" style="1" customWidth="1"/>
    <col min="5680" max="5680" width="1" style="1" customWidth="1"/>
    <col min="5681" max="5889" width="8.7265625" style="1"/>
    <col min="5890" max="5934" width="2" style="1" customWidth="1"/>
    <col min="5935" max="5935" width="0.6328125" style="1" customWidth="1"/>
    <col min="5936" max="5936" width="1" style="1" customWidth="1"/>
    <col min="5937" max="6145" width="8.7265625" style="1"/>
    <col min="6146" max="6190" width="2" style="1" customWidth="1"/>
    <col min="6191" max="6191" width="0.6328125" style="1" customWidth="1"/>
    <col min="6192" max="6192" width="1" style="1" customWidth="1"/>
    <col min="6193" max="6401" width="8.7265625" style="1"/>
    <col min="6402" max="6446" width="2" style="1" customWidth="1"/>
    <col min="6447" max="6447" width="0.6328125" style="1" customWidth="1"/>
    <col min="6448" max="6448" width="1" style="1" customWidth="1"/>
    <col min="6449" max="6657" width="8.7265625" style="1"/>
    <col min="6658" max="6702" width="2" style="1" customWidth="1"/>
    <col min="6703" max="6703" width="0.6328125" style="1" customWidth="1"/>
    <col min="6704" max="6704" width="1" style="1" customWidth="1"/>
    <col min="6705" max="6913" width="8.7265625" style="1"/>
    <col min="6914" max="6958" width="2" style="1" customWidth="1"/>
    <col min="6959" max="6959" width="0.6328125" style="1" customWidth="1"/>
    <col min="6960" max="6960" width="1" style="1" customWidth="1"/>
    <col min="6961" max="7169" width="8.7265625" style="1"/>
    <col min="7170" max="7214" width="2" style="1" customWidth="1"/>
    <col min="7215" max="7215" width="0.6328125" style="1" customWidth="1"/>
    <col min="7216" max="7216" width="1" style="1" customWidth="1"/>
    <col min="7217" max="7425" width="8.7265625" style="1"/>
    <col min="7426" max="7470" width="2" style="1" customWidth="1"/>
    <col min="7471" max="7471" width="0.6328125" style="1" customWidth="1"/>
    <col min="7472" max="7472" width="1" style="1" customWidth="1"/>
    <col min="7473" max="7681" width="8.7265625" style="1"/>
    <col min="7682" max="7726" width="2" style="1" customWidth="1"/>
    <col min="7727" max="7727" width="0.6328125" style="1" customWidth="1"/>
    <col min="7728" max="7728" width="1" style="1" customWidth="1"/>
    <col min="7729" max="7937" width="8.7265625" style="1"/>
    <col min="7938" max="7982" width="2" style="1" customWidth="1"/>
    <col min="7983" max="7983" width="0.6328125" style="1" customWidth="1"/>
    <col min="7984" max="7984" width="1" style="1" customWidth="1"/>
    <col min="7985" max="8193" width="8.7265625" style="1"/>
    <col min="8194" max="8238" width="2" style="1" customWidth="1"/>
    <col min="8239" max="8239" width="0.6328125" style="1" customWidth="1"/>
    <col min="8240" max="8240" width="1" style="1" customWidth="1"/>
    <col min="8241" max="8449" width="8.7265625" style="1"/>
    <col min="8450" max="8494" width="2" style="1" customWidth="1"/>
    <col min="8495" max="8495" width="0.6328125" style="1" customWidth="1"/>
    <col min="8496" max="8496" width="1" style="1" customWidth="1"/>
    <col min="8497" max="8705" width="8.7265625" style="1"/>
    <col min="8706" max="8750" width="2" style="1" customWidth="1"/>
    <col min="8751" max="8751" width="0.6328125" style="1" customWidth="1"/>
    <col min="8752" max="8752" width="1" style="1" customWidth="1"/>
    <col min="8753" max="8961" width="8.7265625" style="1"/>
    <col min="8962" max="9006" width="2" style="1" customWidth="1"/>
    <col min="9007" max="9007" width="0.6328125" style="1" customWidth="1"/>
    <col min="9008" max="9008" width="1" style="1" customWidth="1"/>
    <col min="9009" max="9217" width="8.7265625" style="1"/>
    <col min="9218" max="9262" width="2" style="1" customWidth="1"/>
    <col min="9263" max="9263" width="0.6328125" style="1" customWidth="1"/>
    <col min="9264" max="9264" width="1" style="1" customWidth="1"/>
    <col min="9265" max="9473" width="8.7265625" style="1"/>
    <col min="9474" max="9518" width="2" style="1" customWidth="1"/>
    <col min="9519" max="9519" width="0.6328125" style="1" customWidth="1"/>
    <col min="9520" max="9520" width="1" style="1" customWidth="1"/>
    <col min="9521" max="9729" width="8.7265625" style="1"/>
    <col min="9730" max="9774" width="2" style="1" customWidth="1"/>
    <col min="9775" max="9775" width="0.6328125" style="1" customWidth="1"/>
    <col min="9776" max="9776" width="1" style="1" customWidth="1"/>
    <col min="9777" max="9985" width="8.7265625" style="1"/>
    <col min="9986" max="10030" width="2" style="1" customWidth="1"/>
    <col min="10031" max="10031" width="0.6328125" style="1" customWidth="1"/>
    <col min="10032" max="10032" width="1" style="1" customWidth="1"/>
    <col min="10033" max="10241" width="8.7265625" style="1"/>
    <col min="10242" max="10286" width="2" style="1" customWidth="1"/>
    <col min="10287" max="10287" width="0.6328125" style="1" customWidth="1"/>
    <col min="10288" max="10288" width="1" style="1" customWidth="1"/>
    <col min="10289" max="10497" width="8.7265625" style="1"/>
    <col min="10498" max="10542" width="2" style="1" customWidth="1"/>
    <col min="10543" max="10543" width="0.6328125" style="1" customWidth="1"/>
    <col min="10544" max="10544" width="1" style="1" customWidth="1"/>
    <col min="10545" max="10753" width="8.7265625" style="1"/>
    <col min="10754" max="10798" width="2" style="1" customWidth="1"/>
    <col min="10799" max="10799" width="0.6328125" style="1" customWidth="1"/>
    <col min="10800" max="10800" width="1" style="1" customWidth="1"/>
    <col min="10801" max="11009" width="8.7265625" style="1"/>
    <col min="11010" max="11054" width="2" style="1" customWidth="1"/>
    <col min="11055" max="11055" width="0.6328125" style="1" customWidth="1"/>
    <col min="11056" max="11056" width="1" style="1" customWidth="1"/>
    <col min="11057" max="11265" width="8.7265625" style="1"/>
    <col min="11266" max="11310" width="2" style="1" customWidth="1"/>
    <col min="11311" max="11311" width="0.6328125" style="1" customWidth="1"/>
    <col min="11312" max="11312" width="1" style="1" customWidth="1"/>
    <col min="11313" max="11521" width="8.7265625" style="1"/>
    <col min="11522" max="11566" width="2" style="1" customWidth="1"/>
    <col min="11567" max="11567" width="0.6328125" style="1" customWidth="1"/>
    <col min="11568" max="11568" width="1" style="1" customWidth="1"/>
    <col min="11569" max="11777" width="8.7265625" style="1"/>
    <col min="11778" max="11822" width="2" style="1" customWidth="1"/>
    <col min="11823" max="11823" width="0.6328125" style="1" customWidth="1"/>
    <col min="11824" max="11824" width="1" style="1" customWidth="1"/>
    <col min="11825" max="12033" width="8.7265625" style="1"/>
    <col min="12034" max="12078" width="2" style="1" customWidth="1"/>
    <col min="12079" max="12079" width="0.6328125" style="1" customWidth="1"/>
    <col min="12080" max="12080" width="1" style="1" customWidth="1"/>
    <col min="12081" max="12289" width="8.7265625" style="1"/>
    <col min="12290" max="12334" width="2" style="1" customWidth="1"/>
    <col min="12335" max="12335" width="0.6328125" style="1" customWidth="1"/>
    <col min="12336" max="12336" width="1" style="1" customWidth="1"/>
    <col min="12337" max="12545" width="8.7265625" style="1"/>
    <col min="12546" max="12590" width="2" style="1" customWidth="1"/>
    <col min="12591" max="12591" width="0.6328125" style="1" customWidth="1"/>
    <col min="12592" max="12592" width="1" style="1" customWidth="1"/>
    <col min="12593" max="12801" width="8.7265625" style="1"/>
    <col min="12802" max="12846" width="2" style="1" customWidth="1"/>
    <col min="12847" max="12847" width="0.6328125" style="1" customWidth="1"/>
    <col min="12848" max="12848" width="1" style="1" customWidth="1"/>
    <col min="12849" max="13057" width="8.7265625" style="1"/>
    <col min="13058" max="13102" width="2" style="1" customWidth="1"/>
    <col min="13103" max="13103" width="0.6328125" style="1" customWidth="1"/>
    <col min="13104" max="13104" width="1" style="1" customWidth="1"/>
    <col min="13105" max="13313" width="8.7265625" style="1"/>
    <col min="13314" max="13358" width="2" style="1" customWidth="1"/>
    <col min="13359" max="13359" width="0.6328125" style="1" customWidth="1"/>
    <col min="13360" max="13360" width="1" style="1" customWidth="1"/>
    <col min="13361" max="13569" width="8.7265625" style="1"/>
    <col min="13570" max="13614" width="2" style="1" customWidth="1"/>
    <col min="13615" max="13615" width="0.6328125" style="1" customWidth="1"/>
    <col min="13616" max="13616" width="1" style="1" customWidth="1"/>
    <col min="13617" max="13825" width="8.7265625" style="1"/>
    <col min="13826" max="13870" width="2" style="1" customWidth="1"/>
    <col min="13871" max="13871" width="0.6328125" style="1" customWidth="1"/>
    <col min="13872" max="13872" width="1" style="1" customWidth="1"/>
    <col min="13873" max="14081" width="8.7265625" style="1"/>
    <col min="14082" max="14126" width="2" style="1" customWidth="1"/>
    <col min="14127" max="14127" width="0.6328125" style="1" customWidth="1"/>
    <col min="14128" max="14128" width="1" style="1" customWidth="1"/>
    <col min="14129" max="14337" width="8.7265625" style="1"/>
    <col min="14338" max="14382" width="2" style="1" customWidth="1"/>
    <col min="14383" max="14383" width="0.6328125" style="1" customWidth="1"/>
    <col min="14384" max="14384" width="1" style="1" customWidth="1"/>
    <col min="14385" max="14593" width="8.7265625" style="1"/>
    <col min="14594" max="14638" width="2" style="1" customWidth="1"/>
    <col min="14639" max="14639" width="0.6328125" style="1" customWidth="1"/>
    <col min="14640" max="14640" width="1" style="1" customWidth="1"/>
    <col min="14641" max="14849" width="8.7265625" style="1"/>
    <col min="14850" max="14894" width="2" style="1" customWidth="1"/>
    <col min="14895" max="14895" width="0.6328125" style="1" customWidth="1"/>
    <col min="14896" max="14896" width="1" style="1" customWidth="1"/>
    <col min="14897" max="15105" width="8.7265625" style="1"/>
    <col min="15106" max="15150" width="2" style="1" customWidth="1"/>
    <col min="15151" max="15151" width="0.6328125" style="1" customWidth="1"/>
    <col min="15152" max="15152" width="1" style="1" customWidth="1"/>
    <col min="15153" max="15361" width="8.7265625" style="1"/>
    <col min="15362" max="15406" width="2" style="1" customWidth="1"/>
    <col min="15407" max="15407" width="0.6328125" style="1" customWidth="1"/>
    <col min="15408" max="15408" width="1" style="1" customWidth="1"/>
    <col min="15409" max="15617" width="8.7265625" style="1"/>
    <col min="15618" max="15662" width="2" style="1" customWidth="1"/>
    <col min="15663" max="15663" width="0.6328125" style="1" customWidth="1"/>
    <col min="15664" max="15664" width="1" style="1" customWidth="1"/>
    <col min="15665" max="15873" width="8.7265625" style="1"/>
    <col min="15874" max="15918" width="2" style="1" customWidth="1"/>
    <col min="15919" max="15919" width="0.6328125" style="1" customWidth="1"/>
    <col min="15920" max="15920" width="1" style="1" customWidth="1"/>
    <col min="15921" max="16129" width="8.7265625" style="1"/>
    <col min="16130" max="16174" width="2" style="1" customWidth="1"/>
    <col min="16175" max="16175" width="0.6328125" style="1" customWidth="1"/>
    <col min="16176" max="16176" width="1" style="1" customWidth="1"/>
    <col min="16177" max="16384" width="8.7265625" style="1"/>
  </cols>
  <sheetData>
    <row r="1" spans="2:46">
      <c r="B1" s="1" t="s">
        <v>0</v>
      </c>
    </row>
    <row r="4" spans="2:46" s="2" customFormat="1" ht="13.5" customHeight="1">
      <c r="B4" s="300" t="s">
        <v>1</v>
      </c>
      <c r="C4" s="300"/>
      <c r="D4" s="300"/>
      <c r="E4" s="300"/>
      <c r="F4" s="300"/>
      <c r="G4" s="300"/>
      <c r="H4" s="300"/>
      <c r="I4" s="300"/>
      <c r="J4" s="300"/>
      <c r="K4" s="300"/>
      <c r="L4" s="300"/>
      <c r="M4" s="300"/>
      <c r="N4" s="300"/>
      <c r="O4" s="300"/>
      <c r="S4" s="3"/>
      <c r="T4" s="3"/>
      <c r="U4" s="3"/>
      <c r="V4" s="3"/>
      <c r="W4" s="3"/>
      <c r="X4" s="3"/>
      <c r="Y4" s="3"/>
      <c r="Z4" s="3"/>
      <c r="AA4" s="3"/>
      <c r="AB4" s="3"/>
      <c r="AC4" s="3"/>
      <c r="AD4" s="3"/>
      <c r="AE4" s="300" t="s">
        <v>2</v>
      </c>
      <c r="AF4" s="300"/>
      <c r="AG4" s="300"/>
      <c r="AH4" s="300"/>
      <c r="AI4" s="300"/>
      <c r="AJ4" s="300"/>
      <c r="AK4" s="300"/>
      <c r="AL4" s="300"/>
      <c r="AM4" s="300"/>
      <c r="AN4" s="300"/>
      <c r="AO4" s="300"/>
      <c r="AP4" s="300"/>
      <c r="AQ4" s="300"/>
      <c r="AR4" s="300"/>
      <c r="AS4" s="300"/>
      <c r="AT4" s="300"/>
    </row>
    <row r="5" spans="2:46" s="2" customFormat="1" ht="13.5" customHeight="1">
      <c r="B5" s="541" t="str">
        <f>'別紙㉓-２入力ｼｰﾄ　燃料使用量データシート(GHP用)　・'!C6</f>
        <v>R3K001X</v>
      </c>
      <c r="C5" s="542"/>
      <c r="D5" s="542"/>
      <c r="E5" s="542"/>
      <c r="F5" s="542"/>
      <c r="G5" s="542"/>
      <c r="H5" s="542"/>
      <c r="I5" s="542"/>
      <c r="J5" s="542"/>
      <c r="K5" s="542"/>
      <c r="L5" s="542"/>
      <c r="M5" s="542"/>
      <c r="N5" s="542"/>
      <c r="O5" s="543"/>
      <c r="P5" s="4"/>
      <c r="V5" s="5"/>
      <c r="W5" s="5"/>
      <c r="X5" s="5"/>
      <c r="Y5" s="5"/>
      <c r="Z5" s="5"/>
      <c r="AA5" s="5"/>
      <c r="AB5" s="5"/>
      <c r="AC5" s="5"/>
      <c r="AD5" s="5"/>
      <c r="AE5" s="301" t="s">
        <v>3</v>
      </c>
      <c r="AF5" s="302"/>
      <c r="AG5" s="302"/>
      <c r="AH5" s="302"/>
      <c r="AI5" s="303" t="s">
        <v>220</v>
      </c>
      <c r="AJ5" s="303"/>
      <c r="AK5" s="304"/>
      <c r="AL5" s="304"/>
      <c r="AM5" s="303"/>
      <c r="AN5" s="303"/>
      <c r="AO5" s="304"/>
      <c r="AP5" s="304"/>
      <c r="AQ5" s="303"/>
      <c r="AR5" s="303"/>
      <c r="AS5" s="304"/>
      <c r="AT5" s="304"/>
    </row>
    <row r="6" spans="2:46" s="2" customFormat="1" ht="13.5" customHeight="1">
      <c r="B6" s="544"/>
      <c r="C6" s="545"/>
      <c r="D6" s="545"/>
      <c r="E6" s="545"/>
      <c r="F6" s="545"/>
      <c r="G6" s="545"/>
      <c r="H6" s="545"/>
      <c r="I6" s="545"/>
      <c r="J6" s="545"/>
      <c r="K6" s="545"/>
      <c r="L6" s="545"/>
      <c r="M6" s="545"/>
      <c r="N6" s="545"/>
      <c r="O6" s="546"/>
      <c r="P6" s="4"/>
      <c r="V6" s="6"/>
      <c r="W6" s="6"/>
      <c r="X6" s="6"/>
      <c r="Y6" s="6"/>
      <c r="Z6" s="6"/>
      <c r="AA6" s="6"/>
      <c r="AB6" s="6"/>
      <c r="AC6" s="6"/>
      <c r="AD6" s="6"/>
      <c r="AE6" s="302"/>
      <c r="AF6" s="302"/>
      <c r="AG6" s="302"/>
      <c r="AH6" s="302"/>
      <c r="AI6" s="303"/>
      <c r="AJ6" s="303"/>
      <c r="AK6" s="304"/>
      <c r="AL6" s="304"/>
      <c r="AM6" s="303"/>
      <c r="AN6" s="303"/>
      <c r="AO6" s="304"/>
      <c r="AP6" s="304"/>
      <c r="AQ6" s="303"/>
      <c r="AR6" s="303"/>
      <c r="AS6" s="304"/>
      <c r="AT6" s="304"/>
    </row>
    <row r="7" spans="2:46" ht="13.5" customHeight="1">
      <c r="B7" s="7"/>
      <c r="C7" s="7"/>
      <c r="D7" s="7"/>
      <c r="E7" s="7"/>
      <c r="F7" s="7"/>
      <c r="G7" s="7"/>
      <c r="H7" s="7"/>
      <c r="I7" s="7"/>
      <c r="J7" s="7"/>
      <c r="K7" s="7"/>
      <c r="L7" s="7"/>
      <c r="M7" s="7"/>
      <c r="N7" s="7"/>
      <c r="O7" s="7"/>
      <c r="P7" s="7"/>
      <c r="Q7" s="7"/>
      <c r="R7" s="7"/>
      <c r="S7" s="4"/>
      <c r="T7" s="6"/>
      <c r="U7" s="6"/>
      <c r="V7" s="6"/>
      <c r="W7" s="6"/>
      <c r="X7" s="6"/>
      <c r="Y7" s="6"/>
      <c r="Z7" s="6"/>
      <c r="AA7" s="6"/>
      <c r="AB7" s="6"/>
      <c r="AC7" s="6"/>
      <c r="AD7" s="6"/>
      <c r="AE7" s="8"/>
      <c r="AF7" s="8"/>
      <c r="AG7" s="8"/>
      <c r="AH7" s="8"/>
      <c r="AI7" s="8"/>
      <c r="AJ7" s="8"/>
      <c r="AK7" s="8"/>
      <c r="AL7" s="9"/>
      <c r="AM7" s="8"/>
      <c r="AN7" s="8"/>
      <c r="AO7" s="8"/>
      <c r="AP7" s="9"/>
      <c r="AQ7" s="8"/>
      <c r="AR7" s="8"/>
      <c r="AS7" s="8"/>
      <c r="AT7" s="9"/>
    </row>
    <row r="8" spans="2:46" ht="13.5" customHeight="1">
      <c r="B8" s="7"/>
      <c r="C8" s="7"/>
      <c r="D8" s="7"/>
      <c r="E8" s="7"/>
      <c r="F8" s="7"/>
      <c r="G8" s="7"/>
      <c r="H8" s="7"/>
      <c r="I8" s="7"/>
      <c r="J8" s="7"/>
      <c r="K8" s="7"/>
      <c r="L8" s="7"/>
      <c r="M8" s="7"/>
      <c r="N8" s="7"/>
      <c r="O8" s="7"/>
      <c r="P8" s="7"/>
      <c r="Q8" s="7"/>
      <c r="R8" s="7"/>
      <c r="S8" s="4"/>
      <c r="T8" s="6"/>
      <c r="U8" s="6"/>
      <c r="V8" s="6"/>
      <c r="W8" s="6"/>
      <c r="X8" s="6"/>
      <c r="Y8" s="6"/>
      <c r="Z8" s="6"/>
      <c r="AA8" s="6"/>
      <c r="AB8" s="6"/>
      <c r="AC8" s="6"/>
      <c r="AD8" s="6"/>
      <c r="AE8" s="8"/>
      <c r="AF8" s="8"/>
      <c r="AG8" s="8"/>
      <c r="AH8" s="8"/>
      <c r="AI8" s="8"/>
      <c r="AJ8" s="8"/>
      <c r="AK8" s="8"/>
      <c r="AL8" s="9"/>
      <c r="AM8" s="8"/>
      <c r="AN8" s="8"/>
      <c r="AO8" s="8"/>
      <c r="AP8" s="9"/>
      <c r="AQ8" s="8"/>
      <c r="AR8" s="8"/>
      <c r="AS8" s="8"/>
      <c r="AT8" s="9"/>
    </row>
    <row r="9" spans="2:46" s="10" customFormat="1" ht="18" customHeight="1">
      <c r="B9" s="299" t="s">
        <v>222</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row>
    <row r="10" spans="2:46" s="10" customFormat="1" ht="18" customHeight="1">
      <c r="B10" s="299" t="s">
        <v>4</v>
      </c>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row>
    <row r="11" spans="2:46" s="11" customFormat="1" ht="18" customHeight="1">
      <c r="B11" s="299" t="s">
        <v>5</v>
      </c>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row>
    <row r="12" spans="2:46" ht="13.5" customHeight="1">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row>
    <row r="13" spans="2:46">
      <c r="B13" s="2" t="s">
        <v>6</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row>
    <row r="14" spans="2:46" s="11" customFormat="1" ht="13.5" customHeight="1">
      <c r="B14" s="2" t="s">
        <v>7</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s="11" customFormat="1"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2:51" ht="13.5" customHeight="1">
      <c r="B17" s="293" t="s">
        <v>8</v>
      </c>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row>
    <row r="18" spans="2:51" ht="13.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2:51">
      <c r="B19" s="294" t="s">
        <v>9</v>
      </c>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row>
    <row r="21" spans="2:51">
      <c r="B21" s="2" t="s">
        <v>10</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2:51" s="13" customFormat="1" ht="13.5" customHeight="1">
      <c r="B22" s="295" t="s">
        <v>11</v>
      </c>
      <c r="C22" s="295"/>
      <c r="D22" s="295"/>
      <c r="E22" s="295"/>
      <c r="F22" s="295"/>
      <c r="G22" s="296" t="str">
        <f>'別紙㉓-２入力ｼｰﾄ　燃料使用量データシート(GHP用)　・'!C7</f>
        <v>虎ノ門工業株式会社</v>
      </c>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row>
    <row r="23" spans="2:51" s="13" customFormat="1" ht="13.5" customHeight="1">
      <c r="B23" s="295"/>
      <c r="C23" s="295"/>
      <c r="D23" s="295"/>
      <c r="E23" s="295"/>
      <c r="F23" s="295"/>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row>
    <row r="24" spans="2:51" s="13" customFormat="1" ht="13.5" customHeight="1">
      <c r="B24" s="295" t="s">
        <v>12</v>
      </c>
      <c r="C24" s="295"/>
      <c r="D24" s="295"/>
      <c r="E24" s="295"/>
      <c r="F24" s="295"/>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7"/>
      <c r="AT24" s="297"/>
    </row>
    <row r="25" spans="2:51" s="13" customFormat="1" ht="13.5" customHeight="1">
      <c r="B25" s="295"/>
      <c r="C25" s="295"/>
      <c r="D25" s="295"/>
      <c r="E25" s="295"/>
      <c r="F25" s="295"/>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row>
    <row r="26" spans="2:51" s="13" customFormat="1" ht="13.5" customHeight="1">
      <c r="B26" s="295" t="s">
        <v>13</v>
      </c>
      <c r="C26" s="295"/>
      <c r="D26" s="295"/>
      <c r="E26" s="295"/>
      <c r="F26" s="295"/>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row>
    <row r="27" spans="2:51" s="13" customFormat="1" ht="13.5" customHeight="1">
      <c r="B27" s="295"/>
      <c r="C27" s="295"/>
      <c r="D27" s="295"/>
      <c r="E27" s="295"/>
      <c r="F27" s="295"/>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row>
    <row r="28" spans="2:51" s="13" customFormat="1" ht="13.5" customHeight="1">
      <c r="B28" s="298" t="s">
        <v>14</v>
      </c>
      <c r="C28" s="298"/>
      <c r="D28" s="298"/>
      <c r="E28" s="298"/>
      <c r="F28" s="298"/>
      <c r="G28" s="14" t="s">
        <v>15</v>
      </c>
      <c r="H28" s="286"/>
      <c r="I28" s="286"/>
      <c r="J28" s="286"/>
      <c r="K28" s="15" t="s">
        <v>16</v>
      </c>
      <c r="L28" s="286"/>
      <c r="M28" s="286"/>
      <c r="N28" s="286"/>
      <c r="O28" s="286"/>
      <c r="P28" s="15" t="s">
        <v>17</v>
      </c>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6"/>
      <c r="AY28" s="17"/>
    </row>
    <row r="29" spans="2:51" s="13" customFormat="1" ht="13.5" customHeight="1">
      <c r="B29" s="298"/>
      <c r="C29" s="298"/>
      <c r="D29" s="298"/>
      <c r="E29" s="298"/>
      <c r="F29" s="298"/>
      <c r="G29" s="287" t="str">
        <f>'別紙㉓-２入力ｼｰﾄ　燃料使用量データシート(GHP用)　・'!C8</f>
        <v>東京都港区新橋3-7-9</v>
      </c>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9"/>
    </row>
    <row r="30" spans="2:51" s="13" customFormat="1" ht="13.5" customHeight="1">
      <c r="B30" s="298"/>
      <c r="C30" s="298"/>
      <c r="D30" s="298"/>
      <c r="E30" s="298"/>
      <c r="F30" s="298"/>
      <c r="G30" s="290"/>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2"/>
    </row>
    <row r="31" spans="2:51" s="18" customFormat="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row>
    <row r="32" spans="2:51" s="18" customFormat="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row>
    <row r="33" spans="2:46" s="18" customFormat="1">
      <c r="B33" s="1" t="s">
        <v>18</v>
      </c>
      <c r="C33" s="1"/>
      <c r="D33" s="1"/>
      <c r="E33" s="1"/>
      <c r="F33" s="1"/>
      <c r="G33" s="1"/>
      <c r="H33" s="19" t="s">
        <v>19</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row>
    <row r="34" spans="2:46" s="18" customFormat="1" ht="13.5" customHeight="1">
      <c r="B34" s="276" t="s">
        <v>20</v>
      </c>
      <c r="C34" s="276"/>
      <c r="D34" s="276"/>
      <c r="E34" s="276"/>
      <c r="F34" s="276"/>
      <c r="G34" s="276"/>
      <c r="H34" s="276"/>
      <c r="I34" s="539" t="s">
        <v>182</v>
      </c>
      <c r="J34" s="539"/>
      <c r="K34" s="539"/>
      <c r="L34" s="539"/>
      <c r="M34" s="539"/>
      <c r="N34" s="539"/>
      <c r="O34" s="539"/>
      <c r="P34" s="539"/>
      <c r="Q34" s="539"/>
      <c r="R34" s="539"/>
      <c r="S34" s="539"/>
      <c r="T34" s="280" t="s">
        <v>21</v>
      </c>
      <c r="U34" s="280"/>
      <c r="V34" s="280"/>
      <c r="W34" s="281"/>
      <c r="X34" s="276" t="s">
        <v>22</v>
      </c>
      <c r="Y34" s="276"/>
      <c r="Z34" s="276"/>
      <c r="AA34" s="276"/>
      <c r="AB34" s="276"/>
      <c r="AC34" s="276"/>
      <c r="AD34" s="276"/>
      <c r="AE34" s="539" t="s">
        <v>182</v>
      </c>
      <c r="AF34" s="539"/>
      <c r="AG34" s="539"/>
      <c r="AH34" s="539"/>
      <c r="AI34" s="539"/>
      <c r="AJ34" s="539"/>
      <c r="AK34" s="539"/>
      <c r="AL34" s="539"/>
      <c r="AM34" s="539"/>
      <c r="AN34" s="539"/>
      <c r="AO34" s="539"/>
      <c r="AP34" s="276" t="s">
        <v>23</v>
      </c>
      <c r="AQ34" s="276"/>
      <c r="AR34" s="276"/>
      <c r="AS34" s="276"/>
      <c r="AT34" s="276"/>
    </row>
    <row r="35" spans="2:46" s="18" customFormat="1">
      <c r="B35" s="277"/>
      <c r="C35" s="277"/>
      <c r="D35" s="277"/>
      <c r="E35" s="277"/>
      <c r="F35" s="277"/>
      <c r="G35" s="277"/>
      <c r="H35" s="277"/>
      <c r="I35" s="540"/>
      <c r="J35" s="540"/>
      <c r="K35" s="540"/>
      <c r="L35" s="540"/>
      <c r="M35" s="540"/>
      <c r="N35" s="540"/>
      <c r="O35" s="540"/>
      <c r="P35" s="540"/>
      <c r="Q35" s="540"/>
      <c r="R35" s="540"/>
      <c r="S35" s="540"/>
      <c r="T35" s="282"/>
      <c r="U35" s="282"/>
      <c r="V35" s="282"/>
      <c r="W35" s="283"/>
      <c r="X35" s="277"/>
      <c r="Y35" s="277"/>
      <c r="Z35" s="277"/>
      <c r="AA35" s="277"/>
      <c r="AB35" s="277"/>
      <c r="AC35" s="277"/>
      <c r="AD35" s="277"/>
      <c r="AE35" s="540"/>
      <c r="AF35" s="540"/>
      <c r="AG35" s="540"/>
      <c r="AH35" s="540"/>
      <c r="AI35" s="540"/>
      <c r="AJ35" s="540"/>
      <c r="AK35" s="540"/>
      <c r="AL35" s="540"/>
      <c r="AM35" s="540"/>
      <c r="AN35" s="540"/>
      <c r="AO35" s="540"/>
      <c r="AP35" s="277"/>
      <c r="AQ35" s="277"/>
      <c r="AR35" s="277"/>
      <c r="AS35" s="277"/>
      <c r="AT35" s="277"/>
    </row>
    <row r="36" spans="2:46" s="18" customFormat="1">
      <c r="B36" s="20" t="s">
        <v>24</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row>
    <row r="37" spans="2:46" ht="14.25" customHeight="1">
      <c r="B37" s="20"/>
    </row>
    <row r="38" spans="2:46" ht="14.25" customHeight="1"/>
    <row r="39" spans="2:46">
      <c r="B39" s="1" t="s">
        <v>25</v>
      </c>
      <c r="J39" s="19" t="s">
        <v>19</v>
      </c>
    </row>
    <row r="40" spans="2:46">
      <c r="B40" s="276" t="s">
        <v>20</v>
      </c>
      <c r="C40" s="276"/>
      <c r="D40" s="276"/>
      <c r="E40" s="276"/>
      <c r="F40" s="276"/>
      <c r="G40" s="276"/>
      <c r="H40" s="276"/>
      <c r="I40" s="539" t="s">
        <v>182</v>
      </c>
      <c r="J40" s="539"/>
      <c r="K40" s="539"/>
      <c r="L40" s="539"/>
      <c r="M40" s="539"/>
      <c r="N40" s="539"/>
      <c r="O40" s="539"/>
      <c r="P40" s="539"/>
      <c r="Q40" s="539"/>
      <c r="R40" s="539"/>
      <c r="S40" s="539"/>
      <c r="T40" s="280" t="s">
        <v>21</v>
      </c>
      <c r="U40" s="280"/>
      <c r="V40" s="280"/>
      <c r="W40" s="281"/>
      <c r="X40" s="276" t="s">
        <v>22</v>
      </c>
      <c r="Y40" s="276"/>
      <c r="Z40" s="276"/>
      <c r="AA40" s="276"/>
      <c r="AB40" s="276"/>
      <c r="AC40" s="276"/>
      <c r="AD40" s="276"/>
      <c r="AE40" s="539" t="s">
        <v>182</v>
      </c>
      <c r="AF40" s="539"/>
      <c r="AG40" s="539"/>
      <c r="AH40" s="539"/>
      <c r="AI40" s="539"/>
      <c r="AJ40" s="539"/>
      <c r="AK40" s="539"/>
      <c r="AL40" s="539"/>
      <c r="AM40" s="539"/>
      <c r="AN40" s="539"/>
      <c r="AO40" s="539"/>
      <c r="AP40" s="276" t="s">
        <v>23</v>
      </c>
      <c r="AQ40" s="276"/>
      <c r="AR40" s="276"/>
      <c r="AS40" s="276"/>
      <c r="AT40" s="276"/>
    </row>
    <row r="41" spans="2:46">
      <c r="B41" s="277"/>
      <c r="C41" s="277"/>
      <c r="D41" s="277"/>
      <c r="E41" s="277"/>
      <c r="F41" s="277"/>
      <c r="G41" s="277"/>
      <c r="H41" s="277"/>
      <c r="I41" s="540"/>
      <c r="J41" s="540"/>
      <c r="K41" s="540"/>
      <c r="L41" s="540"/>
      <c r="M41" s="540"/>
      <c r="N41" s="540"/>
      <c r="O41" s="540"/>
      <c r="P41" s="540"/>
      <c r="Q41" s="540"/>
      <c r="R41" s="540"/>
      <c r="S41" s="540"/>
      <c r="T41" s="282"/>
      <c r="U41" s="282"/>
      <c r="V41" s="282"/>
      <c r="W41" s="283"/>
      <c r="X41" s="277"/>
      <c r="Y41" s="277"/>
      <c r="Z41" s="277"/>
      <c r="AA41" s="277"/>
      <c r="AB41" s="277"/>
      <c r="AC41" s="277"/>
      <c r="AD41" s="277"/>
      <c r="AE41" s="540"/>
      <c r="AF41" s="540"/>
      <c r="AG41" s="540"/>
      <c r="AH41" s="540"/>
      <c r="AI41" s="540"/>
      <c r="AJ41" s="540"/>
      <c r="AK41" s="540"/>
      <c r="AL41" s="540"/>
      <c r="AM41" s="540"/>
      <c r="AN41" s="540"/>
      <c r="AO41" s="540"/>
      <c r="AP41" s="277"/>
      <c r="AQ41" s="277"/>
      <c r="AR41" s="277"/>
      <c r="AS41" s="277"/>
      <c r="AT41" s="277"/>
    </row>
    <row r="42" spans="2:46" s="20" customFormat="1" ht="12">
      <c r="B42" s="20" t="s">
        <v>26</v>
      </c>
    </row>
    <row r="43" spans="2:46" s="20" customFormat="1" ht="12">
      <c r="B43" s="20" t="s">
        <v>27</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row>
    <row r="44" spans="2:46">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row>
    <row r="45" spans="2:46">
      <c r="B45" s="20"/>
    </row>
    <row r="46" spans="2:46">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sheetData>
  <mergeCells count="34">
    <mergeCell ref="B11:AT11"/>
    <mergeCell ref="B4:O4"/>
    <mergeCell ref="AE4:AT4"/>
    <mergeCell ref="AE5:AH6"/>
    <mergeCell ref="AI5:AL6"/>
    <mergeCell ref="AM5:AP6"/>
    <mergeCell ref="AQ5:AT6"/>
    <mergeCell ref="B9:AT9"/>
    <mergeCell ref="B10:AT10"/>
    <mergeCell ref="B5:O6"/>
    <mergeCell ref="H28:J28"/>
    <mergeCell ref="L28:O28"/>
    <mergeCell ref="G29:AT30"/>
    <mergeCell ref="B17:AT17"/>
    <mergeCell ref="B19:AT19"/>
    <mergeCell ref="B22:F23"/>
    <mergeCell ref="G22:AT23"/>
    <mergeCell ref="B24:F25"/>
    <mergeCell ref="G24:AT25"/>
    <mergeCell ref="B26:F27"/>
    <mergeCell ref="G26:AT27"/>
    <mergeCell ref="B28:F30"/>
    <mergeCell ref="AP40:AT41"/>
    <mergeCell ref="B34:H35"/>
    <mergeCell ref="I34:S35"/>
    <mergeCell ref="T34:W35"/>
    <mergeCell ref="X34:AD35"/>
    <mergeCell ref="AE34:AO35"/>
    <mergeCell ref="AP34:AT35"/>
    <mergeCell ref="B40:H41"/>
    <mergeCell ref="I40:S41"/>
    <mergeCell ref="T40:W41"/>
    <mergeCell ref="X40:AD41"/>
    <mergeCell ref="AE40:AO41"/>
  </mergeCells>
  <phoneticPr fontId="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1EFD0-79A8-4845-B6AE-CE8198B3DD36}">
  <sheetPr>
    <tabColor theme="0" tint="-4.9989318521683403E-2"/>
    <pageSetUpPr fitToPage="1"/>
  </sheetPr>
  <dimension ref="B1:P70"/>
  <sheetViews>
    <sheetView workbookViewId="0">
      <selection activeCell="C7" sqref="C7:E7"/>
    </sheetView>
  </sheetViews>
  <sheetFormatPr defaultRowHeight="13"/>
  <cols>
    <col min="1" max="1" width="0.90625" customWidth="1"/>
    <col min="2" max="2" width="22.36328125" customWidth="1"/>
    <col min="3" max="3" width="7.26953125" customWidth="1"/>
    <col min="4" max="15" width="7.453125" customWidth="1"/>
    <col min="16" max="16" width="9.7265625" customWidth="1"/>
    <col min="17" max="17" width="1.7265625" customWidth="1"/>
    <col min="18" max="18" width="1.36328125" customWidth="1"/>
    <col min="19" max="20" width="1.6328125" customWidth="1"/>
    <col min="21" max="31" width="1.36328125" customWidth="1"/>
  </cols>
  <sheetData>
    <row r="1" spans="2:13" ht="5" customHeight="1"/>
    <row r="2" spans="2:13">
      <c r="B2" t="s">
        <v>215</v>
      </c>
      <c r="H2" s="241"/>
      <c r="I2" s="242" t="s">
        <v>183</v>
      </c>
      <c r="J2" s="242"/>
      <c r="K2" s="243"/>
    </row>
    <row r="3" spans="2:13">
      <c r="B3" t="s">
        <v>218</v>
      </c>
      <c r="H3" s="244"/>
      <c r="I3" s="245" t="s">
        <v>184</v>
      </c>
      <c r="J3" s="245"/>
      <c r="K3" s="246"/>
    </row>
    <row r="4" spans="2:13">
      <c r="H4" s="247"/>
      <c r="I4" s="248" t="s">
        <v>185</v>
      </c>
      <c r="J4" s="248"/>
      <c r="K4" s="249"/>
    </row>
    <row r="5" spans="2:13" ht="13.5" thickBot="1"/>
    <row r="6" spans="2:13" ht="19" customHeight="1">
      <c r="B6" t="s">
        <v>223</v>
      </c>
      <c r="C6" s="557" t="s">
        <v>232</v>
      </c>
      <c r="D6" s="558"/>
      <c r="E6" s="559"/>
      <c r="G6" s="560" t="s">
        <v>29</v>
      </c>
      <c r="H6" s="561"/>
      <c r="I6" s="561"/>
      <c r="J6" s="561"/>
      <c r="K6" s="562"/>
    </row>
    <row r="7" spans="2:13" ht="19" customHeight="1">
      <c r="B7" t="s">
        <v>224</v>
      </c>
      <c r="C7" s="563" t="s">
        <v>30</v>
      </c>
      <c r="D7" s="564"/>
      <c r="E7" s="565"/>
      <c r="G7" s="24" t="s">
        <v>230</v>
      </c>
      <c r="H7" s="25"/>
      <c r="I7" s="187">
        <v>56.3</v>
      </c>
      <c r="J7" s="25" t="s">
        <v>31</v>
      </c>
      <c r="K7" s="26"/>
    </row>
    <row r="8" spans="2:13" ht="19" customHeight="1" thickBot="1">
      <c r="B8" t="s">
        <v>225</v>
      </c>
      <c r="C8" s="566" t="s">
        <v>32</v>
      </c>
      <c r="D8" s="567"/>
      <c r="E8" s="568"/>
      <c r="G8" s="27" t="s">
        <v>231</v>
      </c>
      <c r="H8" s="28"/>
      <c r="I8" s="188">
        <v>18</v>
      </c>
      <c r="J8" s="28" t="s">
        <v>33</v>
      </c>
      <c r="K8" s="29"/>
    </row>
    <row r="9" spans="2:13" ht="19" customHeight="1"/>
    <row r="10" spans="2:13" ht="19" customHeight="1">
      <c r="B10" s="263" t="s">
        <v>214</v>
      </c>
    </row>
    <row r="11" spans="2:13" ht="19" customHeight="1">
      <c r="B11" s="264" t="s">
        <v>226</v>
      </c>
      <c r="C11" s="271">
        <v>46</v>
      </c>
      <c r="D11" s="265" t="s">
        <v>34</v>
      </c>
      <c r="E11" s="132"/>
      <c r="F11" s="227" t="s">
        <v>207</v>
      </c>
      <c r="J11" s="177">
        <f>C11/3.6</f>
        <v>12.777777777777777</v>
      </c>
      <c r="K11" t="s">
        <v>205</v>
      </c>
    </row>
    <row r="12" spans="2:13" ht="19" customHeight="1">
      <c r="B12" s="266" t="s">
        <v>35</v>
      </c>
      <c r="C12" s="272">
        <v>0.98099999999999998</v>
      </c>
      <c r="D12" s="267" t="s">
        <v>36</v>
      </c>
      <c r="E12" s="43"/>
      <c r="F12" s="228" t="s">
        <v>203</v>
      </c>
    </row>
    <row r="13" spans="2:13" ht="19" customHeight="1">
      <c r="B13" s="266" t="s">
        <v>38</v>
      </c>
      <c r="C13" s="272">
        <v>15</v>
      </c>
      <c r="D13" s="267" t="s">
        <v>39</v>
      </c>
      <c r="E13" s="43"/>
      <c r="F13" s="228" t="s">
        <v>204</v>
      </c>
    </row>
    <row r="14" spans="2:13" ht="19" customHeight="1">
      <c r="B14" s="268" t="s">
        <v>211</v>
      </c>
      <c r="C14" s="269"/>
      <c r="D14" s="270">
        <f>((101.325+C12)/101.325)*(273.15/(273.15+C13))</f>
        <v>0.9571215029181922</v>
      </c>
      <c r="E14" s="43"/>
    </row>
    <row r="15" spans="2:13" ht="13.5" thickBot="1"/>
    <row r="16" spans="2:13" ht="13" customHeight="1">
      <c r="B16" s="569" t="s">
        <v>170</v>
      </c>
      <c r="C16" s="325" t="s">
        <v>171</v>
      </c>
      <c r="D16" s="326"/>
      <c r="E16" s="325" t="s">
        <v>172</v>
      </c>
      <c r="F16" s="326"/>
      <c r="G16" s="325" t="s">
        <v>173</v>
      </c>
      <c r="H16" s="326"/>
      <c r="I16" s="325" t="s">
        <v>174</v>
      </c>
      <c r="J16" s="326"/>
      <c r="K16" s="325" t="s">
        <v>175</v>
      </c>
      <c r="L16" s="326"/>
      <c r="M16" s="553" t="s">
        <v>75</v>
      </c>
    </row>
    <row r="17" spans="2:13" ht="13.5" customHeight="1" thickBot="1">
      <c r="B17" s="570"/>
      <c r="C17" s="327"/>
      <c r="D17" s="328"/>
      <c r="E17" s="327"/>
      <c r="F17" s="328"/>
      <c r="G17" s="327"/>
      <c r="H17" s="328"/>
      <c r="I17" s="327"/>
      <c r="J17" s="328"/>
      <c r="K17" s="327"/>
      <c r="L17" s="328"/>
      <c r="M17" s="554"/>
    </row>
    <row r="18" spans="2:13" ht="19" customHeight="1">
      <c r="B18" s="253">
        <v>1</v>
      </c>
      <c r="C18" s="555" t="s">
        <v>176</v>
      </c>
      <c r="D18" s="556"/>
      <c r="E18" s="555" t="s">
        <v>177</v>
      </c>
      <c r="F18" s="556"/>
      <c r="G18" s="555">
        <v>52.8</v>
      </c>
      <c r="H18" s="556"/>
      <c r="I18" s="555">
        <v>48.6</v>
      </c>
      <c r="J18" s="556"/>
      <c r="K18" s="555">
        <v>56</v>
      </c>
      <c r="L18" s="556"/>
      <c r="M18" s="254">
        <v>1</v>
      </c>
    </row>
    <row r="19" spans="2:13" ht="19" customHeight="1">
      <c r="B19" s="255">
        <v>2</v>
      </c>
      <c r="C19" s="551" t="s">
        <v>176</v>
      </c>
      <c r="D19" s="552"/>
      <c r="E19" s="551" t="s">
        <v>178</v>
      </c>
      <c r="F19" s="552"/>
      <c r="G19" s="551">
        <v>45.1</v>
      </c>
      <c r="H19" s="552"/>
      <c r="I19" s="551">
        <v>46.5</v>
      </c>
      <c r="J19" s="552"/>
      <c r="K19" s="551">
        <v>56</v>
      </c>
      <c r="L19" s="552"/>
      <c r="M19" s="256">
        <v>1</v>
      </c>
    </row>
    <row r="20" spans="2:13" ht="19" customHeight="1">
      <c r="B20" s="257"/>
      <c r="C20" s="549"/>
      <c r="D20" s="550"/>
      <c r="E20" s="549"/>
      <c r="F20" s="550"/>
      <c r="G20" s="549"/>
      <c r="H20" s="550"/>
      <c r="I20" s="549"/>
      <c r="J20" s="550"/>
      <c r="K20" s="549"/>
      <c r="L20" s="550"/>
      <c r="M20" s="258"/>
    </row>
    <row r="21" spans="2:13" ht="19" customHeight="1">
      <c r="B21" s="257"/>
      <c r="C21" s="549"/>
      <c r="D21" s="550"/>
      <c r="E21" s="549"/>
      <c r="F21" s="550"/>
      <c r="G21" s="549"/>
      <c r="H21" s="550"/>
      <c r="I21" s="549"/>
      <c r="J21" s="550"/>
      <c r="K21" s="549"/>
      <c r="L21" s="550"/>
      <c r="M21" s="258"/>
    </row>
    <row r="22" spans="2:13" ht="19" customHeight="1" thickBot="1">
      <c r="B22" s="259"/>
      <c r="C22" s="547"/>
      <c r="D22" s="548"/>
      <c r="E22" s="547"/>
      <c r="F22" s="548"/>
      <c r="G22" s="547"/>
      <c r="H22" s="548"/>
      <c r="I22" s="547"/>
      <c r="J22" s="548"/>
      <c r="K22" s="547"/>
      <c r="L22" s="548"/>
      <c r="M22" s="260"/>
    </row>
    <row r="25" spans="2:13">
      <c r="B25" t="s">
        <v>186</v>
      </c>
    </row>
    <row r="26" spans="2:13">
      <c r="B26" t="s">
        <v>200</v>
      </c>
    </row>
    <row r="27" spans="2:13">
      <c r="B27" t="s">
        <v>187</v>
      </c>
      <c r="C27" s="191" t="s">
        <v>188</v>
      </c>
    </row>
    <row r="28" spans="2:13" ht="18">
      <c r="C28" s="190" t="s">
        <v>189</v>
      </c>
    </row>
    <row r="29" spans="2:13">
      <c r="B29" t="s">
        <v>201</v>
      </c>
    </row>
    <row r="30" spans="2:13">
      <c r="B30" t="s">
        <v>187</v>
      </c>
      <c r="C30" s="191" t="s">
        <v>190</v>
      </c>
    </row>
    <row r="31" spans="2:13" ht="18">
      <c r="C31" s="192" t="s">
        <v>191</v>
      </c>
    </row>
    <row r="32" spans="2:13">
      <c r="B32" t="s">
        <v>202</v>
      </c>
    </row>
    <row r="33" spans="2:16">
      <c r="B33" t="s">
        <v>187</v>
      </c>
      <c r="C33" s="191" t="s">
        <v>192</v>
      </c>
    </row>
    <row r="34" spans="2:16" ht="18">
      <c r="C34" s="192" t="s">
        <v>193</v>
      </c>
      <c r="D34" s="193"/>
      <c r="E34" s="193"/>
    </row>
    <row r="35" spans="2:16" ht="18">
      <c r="B35" t="s">
        <v>194</v>
      </c>
    </row>
    <row r="36" spans="2:16" ht="18">
      <c r="B36" s="193" t="s">
        <v>187</v>
      </c>
      <c r="C36" s="194" t="s">
        <v>195</v>
      </c>
      <c r="D36" s="193"/>
      <c r="E36" s="193"/>
      <c r="F36" s="193"/>
      <c r="G36" s="193"/>
      <c r="H36" s="193"/>
      <c r="I36" s="193"/>
    </row>
    <row r="37" spans="2:16" ht="18">
      <c r="B37" s="193"/>
      <c r="C37" s="192" t="s">
        <v>196</v>
      </c>
      <c r="D37" s="193"/>
      <c r="E37" s="193"/>
      <c r="F37" s="195" t="s">
        <v>197</v>
      </c>
      <c r="G37" s="196"/>
      <c r="H37" s="193"/>
      <c r="I37" s="193"/>
    </row>
    <row r="38" spans="2:16" ht="18" hidden="1">
      <c r="B38" s="193" t="s">
        <v>198</v>
      </c>
      <c r="C38" s="192"/>
      <c r="D38" s="193"/>
      <c r="E38" s="193"/>
      <c r="F38" s="195"/>
      <c r="G38" s="193"/>
      <c r="H38" s="193"/>
      <c r="I38" s="193"/>
    </row>
    <row r="39" spans="2:16" ht="18" hidden="1">
      <c r="B39" t="s">
        <v>199</v>
      </c>
    </row>
    <row r="41" spans="2:16" ht="13.5" thickBot="1"/>
    <row r="42" spans="2:16" ht="15.5" thickBot="1">
      <c r="B42" s="133" t="s">
        <v>62</v>
      </c>
      <c r="C42" s="134" t="s">
        <v>41</v>
      </c>
      <c r="D42" s="135" t="s">
        <v>42</v>
      </c>
      <c r="E42" s="136" t="s">
        <v>43</v>
      </c>
      <c r="F42" s="136" t="s">
        <v>44</v>
      </c>
      <c r="G42" s="136" t="s">
        <v>45</v>
      </c>
      <c r="H42" s="136" t="s">
        <v>46</v>
      </c>
      <c r="I42" s="136" t="s">
        <v>47</v>
      </c>
      <c r="J42" s="136" t="s">
        <v>48</v>
      </c>
      <c r="K42" s="136" t="s">
        <v>49</v>
      </c>
      <c r="L42" s="136" t="s">
        <v>50</v>
      </c>
      <c r="M42" s="136" t="s">
        <v>51</v>
      </c>
      <c r="N42" s="136" t="s">
        <v>52</v>
      </c>
      <c r="O42" s="137" t="s">
        <v>53</v>
      </c>
      <c r="P42" s="47" t="s">
        <v>54</v>
      </c>
    </row>
    <row r="43" spans="2:16" s="51" customFormat="1" ht="22" customHeight="1">
      <c r="B43" s="229" t="s">
        <v>210</v>
      </c>
      <c r="C43" s="139"/>
      <c r="D43" s="140"/>
      <c r="E43" s="140"/>
      <c r="F43" s="140"/>
      <c r="G43" s="140"/>
      <c r="H43" s="140"/>
      <c r="I43" s="140"/>
      <c r="J43" s="140"/>
      <c r="K43" s="140"/>
      <c r="L43" s="140"/>
      <c r="M43" s="140"/>
      <c r="N43" s="140"/>
      <c r="O43" s="140"/>
      <c r="P43" s="141"/>
    </row>
    <row r="44" spans="2:16" ht="22" customHeight="1">
      <c r="B44" s="54" t="s">
        <v>63</v>
      </c>
      <c r="C44" s="56" t="s">
        <v>64</v>
      </c>
      <c r="D44" s="183">
        <f>SUM(D49,D54,D59,D64,D69)</f>
        <v>3990.8</v>
      </c>
      <c r="E44" s="183">
        <f t="shared" ref="E44:O44" si="0">SUM(E49,E54,E59,E64,E69)</f>
        <v>4127.3999999999996</v>
      </c>
      <c r="F44" s="183">
        <f t="shared" si="0"/>
        <v>4001.2</v>
      </c>
      <c r="G44" s="183">
        <f t="shared" si="0"/>
        <v>4127.3999999999996</v>
      </c>
      <c r="H44" s="183">
        <f t="shared" si="0"/>
        <v>4142</v>
      </c>
      <c r="I44" s="183">
        <f t="shared" si="0"/>
        <v>3990.8</v>
      </c>
      <c r="J44" s="183">
        <f t="shared" si="0"/>
        <v>4142</v>
      </c>
      <c r="K44" s="183">
        <f t="shared" si="0"/>
        <v>3990.8</v>
      </c>
      <c r="L44" s="183">
        <f t="shared" si="0"/>
        <v>3544</v>
      </c>
      <c r="M44" s="183">
        <f t="shared" si="0"/>
        <v>2362.6</v>
      </c>
      <c r="N44" s="183">
        <f t="shared" si="0"/>
        <v>2133</v>
      </c>
      <c r="O44" s="183">
        <f t="shared" si="0"/>
        <v>2350.1999999999998</v>
      </c>
      <c r="P44" s="184">
        <f>SUM(D44:O44)</f>
        <v>42902.19999999999</v>
      </c>
    </row>
    <row r="45" spans="2:16" ht="22" customHeight="1" thickBot="1">
      <c r="B45" s="59" t="s">
        <v>65</v>
      </c>
      <c r="C45" s="142" t="s">
        <v>66</v>
      </c>
      <c r="D45" s="189">
        <f>SUM(D50,D55,D60,D65,D70)</f>
        <v>3819.68</v>
      </c>
      <c r="E45" s="189">
        <f t="shared" ref="E45:O45" si="1">SUM(E50,E55,E60,E65,E70)</f>
        <v>3950.424</v>
      </c>
      <c r="F45" s="189">
        <f t="shared" si="1"/>
        <v>3829.634</v>
      </c>
      <c r="G45" s="189">
        <f t="shared" si="1"/>
        <v>3950.424</v>
      </c>
      <c r="H45" s="189">
        <f t="shared" si="1"/>
        <v>3964.3980000000001</v>
      </c>
      <c r="I45" s="189">
        <f t="shared" si="1"/>
        <v>3819.68</v>
      </c>
      <c r="J45" s="189">
        <f t="shared" si="1"/>
        <v>3964.3980000000001</v>
      </c>
      <c r="K45" s="189">
        <f t="shared" si="1"/>
        <v>3819.68</v>
      </c>
      <c r="L45" s="189">
        <f t="shared" si="1"/>
        <v>3392.038</v>
      </c>
      <c r="M45" s="189">
        <f t="shared" si="1"/>
        <v>2261.2959999999998</v>
      </c>
      <c r="N45" s="189">
        <f t="shared" si="1"/>
        <v>2041.54</v>
      </c>
      <c r="O45" s="189">
        <f t="shared" si="1"/>
        <v>2249.4259999999999</v>
      </c>
      <c r="P45" s="222">
        <f>SUM(D45:O45)</f>
        <v>41062.618000000002</v>
      </c>
    </row>
    <row r="46" spans="2:16" ht="13.5" thickBot="1"/>
    <row r="47" spans="2:16" ht="15.5" thickBot="1">
      <c r="B47" s="133" t="s">
        <v>62</v>
      </c>
      <c r="C47" s="134" t="s">
        <v>41</v>
      </c>
      <c r="D47" s="135" t="s">
        <v>42</v>
      </c>
      <c r="E47" s="136" t="s">
        <v>43</v>
      </c>
      <c r="F47" s="136" t="s">
        <v>44</v>
      </c>
      <c r="G47" s="136" t="s">
        <v>45</v>
      </c>
      <c r="H47" s="136" t="s">
        <v>46</v>
      </c>
      <c r="I47" s="136" t="s">
        <v>47</v>
      </c>
      <c r="J47" s="136" t="s">
        <v>48</v>
      </c>
      <c r="K47" s="136" t="s">
        <v>49</v>
      </c>
      <c r="L47" s="136" t="s">
        <v>50</v>
      </c>
      <c r="M47" s="136" t="s">
        <v>51</v>
      </c>
      <c r="N47" s="136" t="s">
        <v>52</v>
      </c>
      <c r="O47" s="137" t="s">
        <v>53</v>
      </c>
      <c r="P47" s="47" t="s">
        <v>54</v>
      </c>
    </row>
    <row r="48" spans="2:16" s="51" customFormat="1" ht="22" customHeight="1">
      <c r="B48" s="138">
        <f>IF(B18="","",B18)</f>
        <v>1</v>
      </c>
      <c r="C48" s="139"/>
      <c r="D48" s="140"/>
      <c r="E48" s="140"/>
      <c r="F48" s="140"/>
      <c r="G48" s="140"/>
      <c r="H48" s="140"/>
      <c r="I48" s="140"/>
      <c r="J48" s="140"/>
      <c r="K48" s="140"/>
      <c r="L48" s="140"/>
      <c r="M48" s="140"/>
      <c r="N48" s="140"/>
      <c r="O48" s="140"/>
      <c r="P48" s="141"/>
    </row>
    <row r="49" spans="2:16" ht="22" customHeight="1">
      <c r="B49" s="54" t="s">
        <v>63</v>
      </c>
      <c r="C49" s="56" t="s">
        <v>64</v>
      </c>
      <c r="D49" s="57">
        <v>1995.4</v>
      </c>
      <c r="E49" s="57">
        <v>2063.6999999999998</v>
      </c>
      <c r="F49" s="57">
        <v>2000.6</v>
      </c>
      <c r="G49" s="57">
        <v>2063.6999999999998</v>
      </c>
      <c r="H49" s="57">
        <v>2071</v>
      </c>
      <c r="I49" s="57">
        <v>1995.4</v>
      </c>
      <c r="J49" s="57">
        <v>2071</v>
      </c>
      <c r="K49" s="57">
        <v>1995.4</v>
      </c>
      <c r="L49" s="57">
        <v>1772</v>
      </c>
      <c r="M49" s="57">
        <v>1181.3</v>
      </c>
      <c r="N49" s="57">
        <v>1066.5</v>
      </c>
      <c r="O49" s="57">
        <v>1175.0999999999999</v>
      </c>
      <c r="P49" s="184">
        <f>SUM(D49:O49)</f>
        <v>21451.099999999995</v>
      </c>
    </row>
    <row r="50" spans="2:16" ht="22" customHeight="1" thickBot="1">
      <c r="B50" s="59" t="s">
        <v>65</v>
      </c>
      <c r="C50" s="142" t="s">
        <v>66</v>
      </c>
      <c r="D50" s="189">
        <f>ROUND(D49*$D$14,3)</f>
        <v>1909.84</v>
      </c>
      <c r="E50" s="189">
        <f t="shared" ref="E50:O50" si="2">ROUND(E49*$D$14,3)</f>
        <v>1975.212</v>
      </c>
      <c r="F50" s="189">
        <f t="shared" si="2"/>
        <v>1914.817</v>
      </c>
      <c r="G50" s="189">
        <f t="shared" si="2"/>
        <v>1975.212</v>
      </c>
      <c r="H50" s="189">
        <f t="shared" si="2"/>
        <v>1982.1990000000001</v>
      </c>
      <c r="I50" s="189">
        <f t="shared" si="2"/>
        <v>1909.84</v>
      </c>
      <c r="J50" s="189">
        <f t="shared" si="2"/>
        <v>1982.1990000000001</v>
      </c>
      <c r="K50" s="189">
        <f t="shared" si="2"/>
        <v>1909.84</v>
      </c>
      <c r="L50" s="189">
        <f t="shared" si="2"/>
        <v>1696.019</v>
      </c>
      <c r="M50" s="189">
        <f t="shared" si="2"/>
        <v>1130.6479999999999</v>
      </c>
      <c r="N50" s="189">
        <f t="shared" si="2"/>
        <v>1020.77</v>
      </c>
      <c r="O50" s="189">
        <f t="shared" si="2"/>
        <v>1124.713</v>
      </c>
      <c r="P50" s="222">
        <f>SUM(D50:O50)</f>
        <v>20531.309000000001</v>
      </c>
    </row>
    <row r="51" spans="2:16" ht="13.5" thickBot="1"/>
    <row r="52" spans="2:16" ht="15.5" thickBot="1">
      <c r="B52" s="133" t="s">
        <v>62</v>
      </c>
      <c r="C52" s="134" t="s">
        <v>41</v>
      </c>
      <c r="D52" s="135" t="s">
        <v>42</v>
      </c>
      <c r="E52" s="136" t="s">
        <v>43</v>
      </c>
      <c r="F52" s="136" t="s">
        <v>44</v>
      </c>
      <c r="G52" s="136" t="s">
        <v>45</v>
      </c>
      <c r="H52" s="136" t="s">
        <v>46</v>
      </c>
      <c r="I52" s="136" t="s">
        <v>47</v>
      </c>
      <c r="J52" s="136" t="s">
        <v>48</v>
      </c>
      <c r="K52" s="136" t="s">
        <v>49</v>
      </c>
      <c r="L52" s="136" t="s">
        <v>50</v>
      </c>
      <c r="M52" s="136" t="s">
        <v>51</v>
      </c>
      <c r="N52" s="136" t="s">
        <v>52</v>
      </c>
      <c r="O52" s="137" t="s">
        <v>53</v>
      </c>
      <c r="P52" s="47" t="s">
        <v>54</v>
      </c>
    </row>
    <row r="53" spans="2:16" s="51" customFormat="1" ht="22" customHeight="1">
      <c r="B53" s="138">
        <f>IF(B19="","",B19)</f>
        <v>2</v>
      </c>
      <c r="C53" s="139"/>
      <c r="D53" s="140"/>
      <c r="E53" s="140"/>
      <c r="F53" s="140"/>
      <c r="G53" s="140"/>
      <c r="H53" s="140"/>
      <c r="I53" s="140"/>
      <c r="J53" s="140"/>
      <c r="K53" s="140"/>
      <c r="L53" s="140"/>
      <c r="M53" s="140"/>
      <c r="N53" s="140"/>
      <c r="O53" s="140"/>
      <c r="P53" s="141"/>
    </row>
    <row r="54" spans="2:16" ht="22" customHeight="1">
      <c r="B54" s="54" t="s">
        <v>63</v>
      </c>
      <c r="C54" s="56" t="s">
        <v>64</v>
      </c>
      <c r="D54" s="57">
        <v>1995.4</v>
      </c>
      <c r="E54" s="57">
        <v>2063.6999999999998</v>
      </c>
      <c r="F54" s="57">
        <v>2000.6</v>
      </c>
      <c r="G54" s="57">
        <v>2063.6999999999998</v>
      </c>
      <c r="H54" s="57">
        <v>2071</v>
      </c>
      <c r="I54" s="57">
        <v>1995.4</v>
      </c>
      <c r="J54" s="57">
        <v>2071</v>
      </c>
      <c r="K54" s="57">
        <v>1995.4</v>
      </c>
      <c r="L54" s="57">
        <v>1772</v>
      </c>
      <c r="M54" s="57">
        <v>1181.3</v>
      </c>
      <c r="N54" s="57">
        <v>1066.5</v>
      </c>
      <c r="O54" s="57">
        <v>1175.0999999999999</v>
      </c>
      <c r="P54" s="184">
        <f>SUM(D54:O54)</f>
        <v>21451.099999999995</v>
      </c>
    </row>
    <row r="55" spans="2:16" ht="22" customHeight="1" thickBot="1">
      <c r="B55" s="59" t="s">
        <v>65</v>
      </c>
      <c r="C55" s="142" t="s">
        <v>66</v>
      </c>
      <c r="D55" s="189">
        <f>IF(D54="","",ROUND(D54*$D$14,3))</f>
        <v>1909.84</v>
      </c>
      <c r="E55" s="189">
        <f t="shared" ref="E55:O55" si="3">IF(E54="","",ROUND(E54*$D$14,3))</f>
        <v>1975.212</v>
      </c>
      <c r="F55" s="189">
        <f t="shared" si="3"/>
        <v>1914.817</v>
      </c>
      <c r="G55" s="189">
        <f t="shared" si="3"/>
        <v>1975.212</v>
      </c>
      <c r="H55" s="189">
        <f t="shared" si="3"/>
        <v>1982.1990000000001</v>
      </c>
      <c r="I55" s="189">
        <f t="shared" si="3"/>
        <v>1909.84</v>
      </c>
      <c r="J55" s="189">
        <f t="shared" si="3"/>
        <v>1982.1990000000001</v>
      </c>
      <c r="K55" s="189">
        <f t="shared" si="3"/>
        <v>1909.84</v>
      </c>
      <c r="L55" s="189">
        <f t="shared" si="3"/>
        <v>1696.019</v>
      </c>
      <c r="M55" s="189">
        <f t="shared" si="3"/>
        <v>1130.6479999999999</v>
      </c>
      <c r="N55" s="189">
        <f t="shared" si="3"/>
        <v>1020.77</v>
      </c>
      <c r="O55" s="189">
        <f t="shared" si="3"/>
        <v>1124.713</v>
      </c>
      <c r="P55" s="222">
        <f>SUM(D55:O55)</f>
        <v>20531.309000000001</v>
      </c>
    </row>
    <row r="56" spans="2:16" ht="13.5" thickBot="1"/>
    <row r="57" spans="2:16" ht="15.5" thickBot="1">
      <c r="B57" s="133" t="s">
        <v>62</v>
      </c>
      <c r="C57" s="134" t="s">
        <v>41</v>
      </c>
      <c r="D57" s="135" t="s">
        <v>42</v>
      </c>
      <c r="E57" s="136" t="s">
        <v>43</v>
      </c>
      <c r="F57" s="136" t="s">
        <v>44</v>
      </c>
      <c r="G57" s="136" t="s">
        <v>45</v>
      </c>
      <c r="H57" s="136" t="s">
        <v>46</v>
      </c>
      <c r="I57" s="136" t="s">
        <v>47</v>
      </c>
      <c r="J57" s="136" t="s">
        <v>48</v>
      </c>
      <c r="K57" s="136" t="s">
        <v>49</v>
      </c>
      <c r="L57" s="136" t="s">
        <v>50</v>
      </c>
      <c r="M57" s="136" t="s">
        <v>51</v>
      </c>
      <c r="N57" s="136" t="s">
        <v>52</v>
      </c>
      <c r="O57" s="137" t="s">
        <v>53</v>
      </c>
      <c r="P57" s="47" t="s">
        <v>54</v>
      </c>
    </row>
    <row r="58" spans="2:16" s="51" customFormat="1" ht="22" customHeight="1">
      <c r="B58" s="138" t="str">
        <f>IF(B20="","",B20)</f>
        <v/>
      </c>
      <c r="C58" s="139"/>
      <c r="D58" s="140"/>
      <c r="E58" s="140"/>
      <c r="F58" s="140"/>
      <c r="G58" s="140"/>
      <c r="H58" s="140"/>
      <c r="I58" s="140"/>
      <c r="J58" s="140"/>
      <c r="K58" s="140"/>
      <c r="L58" s="140"/>
      <c r="M58" s="140"/>
      <c r="N58" s="140"/>
      <c r="O58" s="140"/>
      <c r="P58" s="141"/>
    </row>
    <row r="59" spans="2:16" ht="22" customHeight="1">
      <c r="B59" s="54" t="s">
        <v>63</v>
      </c>
      <c r="C59" s="56" t="s">
        <v>64</v>
      </c>
      <c r="D59" s="57"/>
      <c r="E59" s="57"/>
      <c r="F59" s="57"/>
      <c r="G59" s="57"/>
      <c r="H59" s="57"/>
      <c r="I59" s="57"/>
      <c r="J59" s="57"/>
      <c r="K59" s="57"/>
      <c r="L59" s="57"/>
      <c r="M59" s="57"/>
      <c r="N59" s="57"/>
      <c r="O59" s="57"/>
      <c r="P59" s="184">
        <f>SUM(D59:O59)</f>
        <v>0</v>
      </c>
    </row>
    <row r="60" spans="2:16" ht="22" customHeight="1" thickBot="1">
      <c r="B60" s="59" t="s">
        <v>65</v>
      </c>
      <c r="C60" s="142" t="s">
        <v>66</v>
      </c>
      <c r="D60" s="189" t="str">
        <f>IF(D59="","",ROUND(D59*$D$14,3))</f>
        <v/>
      </c>
      <c r="E60" s="189" t="str">
        <f t="shared" ref="E60:O60" si="4">IF(E59="","",ROUND(E59*$D$14,3))</f>
        <v/>
      </c>
      <c r="F60" s="189" t="str">
        <f t="shared" si="4"/>
        <v/>
      </c>
      <c r="G60" s="189" t="str">
        <f t="shared" si="4"/>
        <v/>
      </c>
      <c r="H60" s="189" t="str">
        <f t="shared" si="4"/>
        <v/>
      </c>
      <c r="I60" s="189" t="str">
        <f t="shared" si="4"/>
        <v/>
      </c>
      <c r="J60" s="189" t="str">
        <f t="shared" si="4"/>
        <v/>
      </c>
      <c r="K60" s="189" t="str">
        <f t="shared" si="4"/>
        <v/>
      </c>
      <c r="L60" s="189" t="str">
        <f t="shared" si="4"/>
        <v/>
      </c>
      <c r="M60" s="189" t="str">
        <f t="shared" si="4"/>
        <v/>
      </c>
      <c r="N60" s="189" t="str">
        <f t="shared" si="4"/>
        <v/>
      </c>
      <c r="O60" s="189" t="str">
        <f t="shared" si="4"/>
        <v/>
      </c>
      <c r="P60" s="222">
        <f>SUM(D60:O60)</f>
        <v>0</v>
      </c>
    </row>
    <row r="61" spans="2:16" ht="13.5" thickBot="1"/>
    <row r="62" spans="2:16" ht="15.5" thickBot="1">
      <c r="B62" s="133" t="s">
        <v>62</v>
      </c>
      <c r="C62" s="134" t="s">
        <v>41</v>
      </c>
      <c r="D62" s="135" t="s">
        <v>42</v>
      </c>
      <c r="E62" s="136" t="s">
        <v>43</v>
      </c>
      <c r="F62" s="136" t="s">
        <v>44</v>
      </c>
      <c r="G62" s="136" t="s">
        <v>45</v>
      </c>
      <c r="H62" s="136" t="s">
        <v>46</v>
      </c>
      <c r="I62" s="136" t="s">
        <v>47</v>
      </c>
      <c r="J62" s="136" t="s">
        <v>48</v>
      </c>
      <c r="K62" s="136" t="s">
        <v>49</v>
      </c>
      <c r="L62" s="136" t="s">
        <v>50</v>
      </c>
      <c r="M62" s="136" t="s">
        <v>51</v>
      </c>
      <c r="N62" s="136" t="s">
        <v>52</v>
      </c>
      <c r="O62" s="137" t="s">
        <v>53</v>
      </c>
      <c r="P62" s="47" t="s">
        <v>54</v>
      </c>
    </row>
    <row r="63" spans="2:16" s="51" customFormat="1" ht="22" customHeight="1">
      <c r="B63" s="138" t="str">
        <f>IF(B21="","",B21)</f>
        <v/>
      </c>
      <c r="C63" s="139"/>
      <c r="D63" s="140"/>
      <c r="E63" s="140"/>
      <c r="F63" s="140"/>
      <c r="G63" s="140"/>
      <c r="H63" s="140"/>
      <c r="I63" s="140"/>
      <c r="J63" s="140"/>
      <c r="K63" s="140"/>
      <c r="L63" s="140"/>
      <c r="M63" s="140"/>
      <c r="N63" s="140"/>
      <c r="O63" s="140"/>
      <c r="P63" s="141"/>
    </row>
    <row r="64" spans="2:16" ht="22" customHeight="1">
      <c r="B64" s="54" t="s">
        <v>63</v>
      </c>
      <c r="C64" s="56" t="s">
        <v>64</v>
      </c>
      <c r="D64" s="57"/>
      <c r="E64" s="57"/>
      <c r="F64" s="57"/>
      <c r="G64" s="57"/>
      <c r="H64" s="57"/>
      <c r="I64" s="57"/>
      <c r="J64" s="57"/>
      <c r="K64" s="57"/>
      <c r="L64" s="57"/>
      <c r="M64" s="57"/>
      <c r="N64" s="57"/>
      <c r="O64" s="57"/>
      <c r="P64" s="184">
        <f>SUM(D64:O64)</f>
        <v>0</v>
      </c>
    </row>
    <row r="65" spans="2:16" ht="22" customHeight="1" thickBot="1">
      <c r="B65" s="59" t="s">
        <v>65</v>
      </c>
      <c r="C65" s="142" t="s">
        <v>66</v>
      </c>
      <c r="D65" s="189" t="str">
        <f>IF(D64="","",ROUND(D64*$D$14,3))</f>
        <v/>
      </c>
      <c r="E65" s="189" t="str">
        <f t="shared" ref="E65" si="5">IF(E64="","",ROUND(E64*$D$14,3))</f>
        <v/>
      </c>
      <c r="F65" s="189" t="str">
        <f t="shared" ref="F65" si="6">IF(F64="","",ROUND(F64*$D$14,3))</f>
        <v/>
      </c>
      <c r="G65" s="189" t="str">
        <f t="shared" ref="G65" si="7">IF(G64="","",ROUND(G64*$D$14,3))</f>
        <v/>
      </c>
      <c r="H65" s="189" t="str">
        <f t="shared" ref="H65" si="8">IF(H64="","",ROUND(H64*$D$14,3))</f>
        <v/>
      </c>
      <c r="I65" s="189" t="str">
        <f t="shared" ref="I65" si="9">IF(I64="","",ROUND(I64*$D$14,3))</f>
        <v/>
      </c>
      <c r="J65" s="189" t="str">
        <f t="shared" ref="J65" si="10">IF(J64="","",ROUND(J64*$D$14,3))</f>
        <v/>
      </c>
      <c r="K65" s="189" t="str">
        <f t="shared" ref="K65" si="11">IF(K64="","",ROUND(K64*$D$14,3))</f>
        <v/>
      </c>
      <c r="L65" s="189" t="str">
        <f t="shared" ref="L65" si="12">IF(L64="","",ROUND(L64*$D$14,3))</f>
        <v/>
      </c>
      <c r="M65" s="189" t="str">
        <f t="shared" ref="M65" si="13">IF(M64="","",ROUND(M64*$D$14,3))</f>
        <v/>
      </c>
      <c r="N65" s="189" t="str">
        <f t="shared" ref="N65" si="14">IF(N64="","",ROUND(N64*$D$14,3))</f>
        <v/>
      </c>
      <c r="O65" s="189" t="str">
        <f t="shared" ref="O65" si="15">IF(O64="","",ROUND(O64*$D$14,3))</f>
        <v/>
      </c>
      <c r="P65" s="222">
        <f>SUM(D65:O65)</f>
        <v>0</v>
      </c>
    </row>
    <row r="66" spans="2:16" ht="13.5" thickBot="1"/>
    <row r="67" spans="2:16" ht="15.5" thickBot="1">
      <c r="B67" s="133" t="s">
        <v>62</v>
      </c>
      <c r="C67" s="134" t="s">
        <v>41</v>
      </c>
      <c r="D67" s="135" t="s">
        <v>42</v>
      </c>
      <c r="E67" s="136" t="s">
        <v>43</v>
      </c>
      <c r="F67" s="136" t="s">
        <v>44</v>
      </c>
      <c r="G67" s="136" t="s">
        <v>45</v>
      </c>
      <c r="H67" s="136" t="s">
        <v>46</v>
      </c>
      <c r="I67" s="136" t="s">
        <v>47</v>
      </c>
      <c r="J67" s="136" t="s">
        <v>48</v>
      </c>
      <c r="K67" s="136" t="s">
        <v>49</v>
      </c>
      <c r="L67" s="136" t="s">
        <v>50</v>
      </c>
      <c r="M67" s="136" t="s">
        <v>51</v>
      </c>
      <c r="N67" s="136" t="s">
        <v>52</v>
      </c>
      <c r="O67" s="137" t="s">
        <v>53</v>
      </c>
      <c r="P67" s="47" t="s">
        <v>54</v>
      </c>
    </row>
    <row r="68" spans="2:16" s="51" customFormat="1" ht="22" customHeight="1">
      <c r="B68" s="138" t="str">
        <f>IF(B22="","",B22)</f>
        <v/>
      </c>
      <c r="C68" s="139"/>
      <c r="D68" s="140"/>
      <c r="E68" s="140"/>
      <c r="F68" s="140"/>
      <c r="G68" s="140"/>
      <c r="H68" s="140"/>
      <c r="I68" s="140"/>
      <c r="J68" s="140"/>
      <c r="K68" s="140"/>
      <c r="L68" s="140"/>
      <c r="M68" s="140"/>
      <c r="N68" s="140"/>
      <c r="O68" s="140"/>
      <c r="P68" s="141"/>
    </row>
    <row r="69" spans="2:16" ht="22" customHeight="1">
      <c r="B69" s="54" t="s">
        <v>63</v>
      </c>
      <c r="C69" s="56" t="s">
        <v>64</v>
      </c>
      <c r="D69" s="57"/>
      <c r="E69" s="57"/>
      <c r="F69" s="57"/>
      <c r="G69" s="57"/>
      <c r="H69" s="57"/>
      <c r="I69" s="57"/>
      <c r="J69" s="57"/>
      <c r="K69" s="57"/>
      <c r="L69" s="57"/>
      <c r="M69" s="57"/>
      <c r="N69" s="57"/>
      <c r="O69" s="57"/>
      <c r="P69" s="184">
        <f>SUM(D69:O69)</f>
        <v>0</v>
      </c>
    </row>
    <row r="70" spans="2:16" ht="22" customHeight="1" thickBot="1">
      <c r="B70" s="59" t="s">
        <v>65</v>
      </c>
      <c r="C70" s="142" t="s">
        <v>66</v>
      </c>
      <c r="D70" s="189" t="str">
        <f>IF(D69="","",ROUND(D69*$D$14,3))</f>
        <v/>
      </c>
      <c r="E70" s="189" t="str">
        <f t="shared" ref="E70" si="16">IF(E69="","",ROUND(E69*$D$14,3))</f>
        <v/>
      </c>
      <c r="F70" s="189" t="str">
        <f t="shared" ref="F70" si="17">IF(F69="","",ROUND(F69*$D$14,3))</f>
        <v/>
      </c>
      <c r="G70" s="189" t="str">
        <f t="shared" ref="G70" si="18">IF(G69="","",ROUND(G69*$D$14,3))</f>
        <v/>
      </c>
      <c r="H70" s="189" t="str">
        <f t="shared" ref="H70" si="19">IF(H69="","",ROUND(H69*$D$14,3))</f>
        <v/>
      </c>
      <c r="I70" s="189" t="str">
        <f t="shared" ref="I70" si="20">IF(I69="","",ROUND(I69*$D$14,3))</f>
        <v/>
      </c>
      <c r="J70" s="189" t="str">
        <f t="shared" ref="J70" si="21">IF(J69="","",ROUND(J69*$D$14,3))</f>
        <v/>
      </c>
      <c r="K70" s="189" t="str">
        <f t="shared" ref="K70" si="22">IF(K69="","",ROUND(K69*$D$14,3))</f>
        <v/>
      </c>
      <c r="L70" s="189" t="str">
        <f t="shared" ref="L70" si="23">IF(L69="","",ROUND(L69*$D$14,3))</f>
        <v/>
      </c>
      <c r="M70" s="189" t="str">
        <f t="shared" ref="M70" si="24">IF(M69="","",ROUND(M69*$D$14,3))</f>
        <v/>
      </c>
      <c r="N70" s="189" t="str">
        <f t="shared" ref="N70" si="25">IF(N69="","",ROUND(N69*$D$14,3))</f>
        <v/>
      </c>
      <c r="O70" s="189" t="str">
        <f t="shared" ref="O70" si="26">IF(O69="","",ROUND(O69*$D$14,3))</f>
        <v/>
      </c>
      <c r="P70" s="222">
        <f>SUM(D70:O70)</f>
        <v>0</v>
      </c>
    </row>
  </sheetData>
  <mergeCells count="36">
    <mergeCell ref="C6:E6"/>
    <mergeCell ref="G6:K6"/>
    <mergeCell ref="C7:E7"/>
    <mergeCell ref="C8:E8"/>
    <mergeCell ref="B16:B17"/>
    <mergeCell ref="C16:D17"/>
    <mergeCell ref="E16:F17"/>
    <mergeCell ref="G16:H17"/>
    <mergeCell ref="I16:J17"/>
    <mergeCell ref="K16:L17"/>
    <mergeCell ref="M16:M17"/>
    <mergeCell ref="C18:D18"/>
    <mergeCell ref="E18:F18"/>
    <mergeCell ref="G18:H18"/>
    <mergeCell ref="I18:J18"/>
    <mergeCell ref="K18:L18"/>
    <mergeCell ref="C20:D20"/>
    <mergeCell ref="E20:F20"/>
    <mergeCell ref="G20:H20"/>
    <mergeCell ref="I20:J20"/>
    <mergeCell ref="K20:L20"/>
    <mergeCell ref="C19:D19"/>
    <mergeCell ref="E19:F19"/>
    <mergeCell ref="G19:H19"/>
    <mergeCell ref="I19:J19"/>
    <mergeCell ref="K19:L19"/>
    <mergeCell ref="C21:D21"/>
    <mergeCell ref="E21:F21"/>
    <mergeCell ref="G21:H21"/>
    <mergeCell ref="I21:J21"/>
    <mergeCell ref="K21:L21"/>
    <mergeCell ref="C22:D22"/>
    <mergeCell ref="E22:F22"/>
    <mergeCell ref="G22:H22"/>
    <mergeCell ref="I22:J22"/>
    <mergeCell ref="K22:L22"/>
  </mergeCells>
  <phoneticPr fontId="3"/>
  <pageMargins left="0.62992125984251968" right="0.23622047244094491" top="0.74803149606299213" bottom="0.74803149606299213" header="0.31496062992125984" footer="0.31496062992125984"/>
  <pageSetup paperSize="9" scale="66"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B5CDF-F2A2-4C89-8F62-6A0A2809865E}">
  <sheetPr>
    <tabColor theme="0" tint="-4.9989318521683403E-2"/>
    <pageSetUpPr fitToPage="1"/>
  </sheetPr>
  <dimension ref="A1:BN48"/>
  <sheetViews>
    <sheetView view="pageBreakPreview" zoomScale="60" zoomScaleNormal="60" workbookViewId="0">
      <selection activeCell="AP1" sqref="AP1:AQ1"/>
    </sheetView>
  </sheetViews>
  <sheetFormatPr defaultColWidth="9" defaultRowHeight="13"/>
  <cols>
    <col min="1" max="2" width="4.36328125" style="63" customWidth="1"/>
    <col min="3" max="16" width="2" style="63" customWidth="1"/>
    <col min="17" max="27" width="2.08984375" style="63" customWidth="1"/>
    <col min="28" max="41" width="2" style="63" customWidth="1"/>
    <col min="42" max="42" width="8.453125" style="63" customWidth="1"/>
    <col min="43" max="54" width="8.6328125" style="63" customWidth="1"/>
    <col min="55" max="16384" width="9" style="63"/>
  </cols>
  <sheetData>
    <row r="1" spans="1:66" ht="19.5" customHeight="1">
      <c r="A1" s="61" t="s">
        <v>179</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521" t="s">
        <v>88</v>
      </c>
      <c r="AM1" s="521"/>
      <c r="AN1" s="521"/>
      <c r="AO1" s="521"/>
      <c r="AP1" s="522" t="str">
        <f>'別紙㉓-２入力ｼｰﾄ　燃料使用量データシート(GHP用)　・'!$C$6</f>
        <v>R3K001X</v>
      </c>
      <c r="AQ1" s="523"/>
      <c r="AR1" s="524" t="s">
        <v>89</v>
      </c>
      <c r="AS1" s="526" t="str">
        <f>'別紙㉓-２入力ｼｰﾄ　燃料使用量データシート(GHP用)　・'!$C$7</f>
        <v>虎ノ門工業株式会社</v>
      </c>
      <c r="AT1" s="527"/>
      <c r="AU1" s="527"/>
      <c r="AV1" s="528"/>
      <c r="AW1" s="524" t="s">
        <v>90</v>
      </c>
      <c r="AX1" s="532" t="str">
        <f>'別紙㉓-２入力ｼｰﾄ　燃料使用量データシート(GHP用)　・'!$C$8</f>
        <v>東京都港区新橋3-7-9</v>
      </c>
      <c r="AY1" s="533"/>
      <c r="AZ1" s="533"/>
      <c r="BA1" s="534"/>
    </row>
    <row r="2" spans="1:66" ht="19.5" customHeight="1">
      <c r="A2" s="538" t="s">
        <v>219</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538"/>
      <c r="AI2" s="538"/>
      <c r="AJ2" s="538"/>
      <c r="AK2" s="538"/>
      <c r="AL2" s="538"/>
      <c r="AM2" s="538"/>
      <c r="AN2" s="538"/>
      <c r="AO2" s="538"/>
      <c r="AP2" s="65"/>
      <c r="AQ2" s="65"/>
      <c r="AR2" s="525"/>
      <c r="AS2" s="529"/>
      <c r="AT2" s="530"/>
      <c r="AU2" s="530"/>
      <c r="AV2" s="531"/>
      <c r="AW2" s="525"/>
      <c r="AX2" s="535"/>
      <c r="AY2" s="536"/>
      <c r="AZ2" s="536"/>
      <c r="BA2" s="537"/>
    </row>
    <row r="3" spans="1:66" ht="19.5" customHeight="1">
      <c r="A3" s="517"/>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66"/>
      <c r="AQ3" s="62"/>
      <c r="AR3" s="62"/>
      <c r="AS3" s="62"/>
      <c r="AT3" s="62"/>
      <c r="AU3" s="62"/>
      <c r="AV3" s="62"/>
      <c r="AW3" s="62"/>
      <c r="AX3" s="62"/>
      <c r="AY3" s="62"/>
      <c r="AZ3" s="62"/>
      <c r="BA3" s="62"/>
      <c r="BB3" s="62"/>
    </row>
    <row r="4" spans="1:66" ht="15">
      <c r="A4" s="451" t="s">
        <v>91</v>
      </c>
      <c r="B4" s="452"/>
      <c r="C4" s="452"/>
      <c r="D4" s="452"/>
      <c r="E4" s="452"/>
      <c r="F4" s="452"/>
      <c r="G4" s="452"/>
      <c r="H4" s="452"/>
      <c r="I4" s="639">
        <f>'別紙㉓-２入力ｼｰﾄ　燃料使用量データシート(GHP用)　・'!C11</f>
        <v>46</v>
      </c>
      <c r="J4" s="639"/>
      <c r="K4" s="639"/>
      <c r="L4" s="639"/>
      <c r="M4" s="639"/>
      <c r="N4" s="485" t="s">
        <v>92</v>
      </c>
      <c r="O4" s="485"/>
      <c r="P4" s="485"/>
      <c r="Q4" s="485"/>
      <c r="R4" s="486"/>
      <c r="S4" s="62"/>
      <c r="T4" s="62"/>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c r="AT4" s="62"/>
      <c r="AU4" s="62"/>
      <c r="AV4" s="62"/>
      <c r="AW4" s="62"/>
      <c r="AX4" s="62"/>
      <c r="AY4" s="62"/>
      <c r="AZ4" s="62"/>
      <c r="BA4" s="62"/>
      <c r="BB4" s="62"/>
    </row>
    <row r="5" spans="1:66" ht="18" customHeight="1" thickBot="1">
      <c r="A5" s="62"/>
      <c r="B5" s="62"/>
      <c r="C5" s="62"/>
      <c r="D5" s="62"/>
      <c r="E5" s="62"/>
      <c r="F5" s="62"/>
      <c r="G5" s="62"/>
      <c r="H5" s="62"/>
      <c r="I5" s="62"/>
      <c r="J5" s="62"/>
      <c r="K5" s="62"/>
      <c r="L5" s="62"/>
      <c r="M5" s="62"/>
      <c r="N5" s="62"/>
      <c r="O5" s="62"/>
      <c r="P5" s="62"/>
      <c r="Q5" s="62"/>
      <c r="R5" s="62"/>
      <c r="S5" s="67"/>
      <c r="T5" s="67"/>
      <c r="U5" s="143"/>
      <c r="V5" s="143"/>
      <c r="W5" s="143"/>
      <c r="X5" s="143"/>
      <c r="Y5" s="143"/>
      <c r="Z5" s="143"/>
      <c r="AA5" s="640"/>
      <c r="AB5" s="640"/>
      <c r="AC5" s="640"/>
      <c r="AD5" s="640"/>
      <c r="AE5" s="640"/>
      <c r="AF5" s="640"/>
      <c r="AG5" s="640"/>
      <c r="AH5" s="640"/>
      <c r="AI5" s="640"/>
      <c r="AJ5" s="640"/>
      <c r="AK5" s="640"/>
      <c r="AL5" s="391"/>
      <c r="AM5" s="391"/>
      <c r="AN5" s="391"/>
      <c r="AO5" s="391"/>
      <c r="AP5" s="144"/>
      <c r="AQ5" s="73"/>
      <c r="AR5" s="65"/>
      <c r="AS5" s="145"/>
      <c r="AT5" s="72"/>
      <c r="AU5" s="62"/>
      <c r="AV5" s="62"/>
      <c r="AW5" s="62"/>
      <c r="AX5" s="62"/>
      <c r="AY5" s="62"/>
      <c r="AZ5" s="62"/>
      <c r="BA5" s="62"/>
      <c r="BB5" s="73"/>
    </row>
    <row r="6" spans="1:66" ht="13.5" customHeight="1">
      <c r="A6" s="635" t="s">
        <v>170</v>
      </c>
      <c r="B6" s="636"/>
      <c r="C6" s="325" t="s">
        <v>171</v>
      </c>
      <c r="D6" s="421"/>
      <c r="E6" s="421"/>
      <c r="F6" s="421"/>
      <c r="G6" s="421"/>
      <c r="H6" s="326"/>
      <c r="I6" s="325" t="s">
        <v>172</v>
      </c>
      <c r="J6" s="421"/>
      <c r="K6" s="421"/>
      <c r="L6" s="421"/>
      <c r="M6" s="421"/>
      <c r="N6" s="421"/>
      <c r="O6" s="421"/>
      <c r="P6" s="326"/>
      <c r="Q6" s="325" t="s">
        <v>173</v>
      </c>
      <c r="R6" s="421"/>
      <c r="S6" s="421"/>
      <c r="T6" s="421"/>
      <c r="U6" s="326"/>
      <c r="V6" s="325" t="s">
        <v>174</v>
      </c>
      <c r="W6" s="421"/>
      <c r="X6" s="421"/>
      <c r="Y6" s="421"/>
      <c r="Z6" s="421"/>
      <c r="AA6" s="326"/>
      <c r="AB6" s="325" t="s">
        <v>175</v>
      </c>
      <c r="AC6" s="421"/>
      <c r="AD6" s="421"/>
      <c r="AE6" s="421"/>
      <c r="AF6" s="326"/>
      <c r="AG6" s="325" t="s">
        <v>75</v>
      </c>
      <c r="AH6" s="421"/>
      <c r="AI6" s="626"/>
      <c r="AJ6" s="628"/>
      <c r="AK6" s="629"/>
      <c r="AL6" s="629"/>
      <c r="AM6" s="629"/>
      <c r="AN6" s="490"/>
      <c r="AO6" s="490"/>
      <c r="AP6" s="67"/>
      <c r="AQ6" s="65"/>
      <c r="AR6" s="65"/>
      <c r="AS6" s="65"/>
      <c r="AT6" s="65"/>
      <c r="AU6" s="65"/>
      <c r="AV6" s="65"/>
      <c r="AW6" s="65"/>
      <c r="AX6" s="65"/>
      <c r="AY6" s="65"/>
      <c r="AZ6" s="65"/>
      <c r="BA6" s="65"/>
      <c r="BB6" s="65"/>
    </row>
    <row r="7" spans="1:66" ht="18" customHeight="1" thickBot="1">
      <c r="A7" s="637"/>
      <c r="B7" s="638"/>
      <c r="C7" s="327"/>
      <c r="D7" s="422"/>
      <c r="E7" s="422"/>
      <c r="F7" s="422"/>
      <c r="G7" s="422"/>
      <c r="H7" s="328"/>
      <c r="I7" s="327"/>
      <c r="J7" s="422"/>
      <c r="K7" s="422"/>
      <c r="L7" s="422"/>
      <c r="M7" s="422"/>
      <c r="N7" s="422"/>
      <c r="O7" s="422"/>
      <c r="P7" s="328"/>
      <c r="Q7" s="327"/>
      <c r="R7" s="422"/>
      <c r="S7" s="422"/>
      <c r="T7" s="422"/>
      <c r="U7" s="328"/>
      <c r="V7" s="327"/>
      <c r="W7" s="422"/>
      <c r="X7" s="422"/>
      <c r="Y7" s="422"/>
      <c r="Z7" s="422"/>
      <c r="AA7" s="328"/>
      <c r="AB7" s="327"/>
      <c r="AC7" s="422"/>
      <c r="AD7" s="422"/>
      <c r="AE7" s="422"/>
      <c r="AF7" s="328"/>
      <c r="AG7" s="327"/>
      <c r="AH7" s="422"/>
      <c r="AI7" s="627"/>
      <c r="AJ7" s="628"/>
      <c r="AK7" s="629"/>
      <c r="AL7" s="629"/>
      <c r="AM7" s="629"/>
      <c r="AN7" s="490"/>
      <c r="AO7" s="490"/>
      <c r="AP7" s="67"/>
      <c r="AQ7" s="391"/>
      <c r="AR7" s="391"/>
      <c r="AS7" s="65"/>
      <c r="AT7" s="65"/>
      <c r="AU7" s="65"/>
      <c r="AV7" s="391"/>
      <c r="AW7" s="391"/>
      <c r="AX7" s="122"/>
      <c r="AY7" s="65"/>
      <c r="AZ7" s="62"/>
      <c r="BA7" s="65"/>
      <c r="BB7" s="65"/>
      <c r="BC7" s="62"/>
    </row>
    <row r="8" spans="1:66" ht="18" customHeight="1">
      <c r="A8" s="630">
        <f>IF('別紙㉓-２入力ｼｰﾄ　燃料使用量データシート(GHP用)　・'!B18="","",'別紙㉓-２入力ｼｰﾄ　燃料使用量データシート(GHP用)　・'!B18)</f>
        <v>1</v>
      </c>
      <c r="B8" s="631"/>
      <c r="C8" s="621" t="str">
        <f>IF('別紙㉓-２入力ｼｰﾄ　燃料使用量データシート(GHP用)　・'!C18="","",'別紙㉓-２入力ｼｰﾄ　燃料使用量データシート(GHP用)　・'!C18)</f>
        <v>〇〇</v>
      </c>
      <c r="D8" s="622"/>
      <c r="E8" s="622"/>
      <c r="F8" s="622"/>
      <c r="G8" s="622"/>
      <c r="H8" s="631"/>
      <c r="I8" s="621" t="str">
        <f>IF('別紙㉓-２入力ｼｰﾄ　燃料使用量データシート(GHP用)　・'!E18="","",'別紙㉓-２入力ｼｰﾄ　燃料使用量データシート(GHP用)　・'!E18)</f>
        <v>AB123XYZ</v>
      </c>
      <c r="J8" s="622"/>
      <c r="K8" s="622"/>
      <c r="L8" s="622"/>
      <c r="M8" s="622"/>
      <c r="N8" s="622"/>
      <c r="O8" s="622"/>
      <c r="P8" s="631"/>
      <c r="Q8" s="621">
        <f>IF('別紙㉓-２入力ｼｰﾄ　燃料使用量データシート(GHP用)　・'!G18="","",'別紙㉓-２入力ｼｰﾄ　燃料使用量データシート(GHP用)　・'!G18)</f>
        <v>52.8</v>
      </c>
      <c r="R8" s="622"/>
      <c r="S8" s="622"/>
      <c r="T8" s="622"/>
      <c r="U8" s="631"/>
      <c r="V8" s="632">
        <f>IF('別紙㉓-２入力ｼｰﾄ　燃料使用量データシート(GHP用)　・'!I18="","",'別紙㉓-２入力ｼｰﾄ　燃料使用量データシート(GHP用)　・'!I18)</f>
        <v>48.6</v>
      </c>
      <c r="W8" s="633"/>
      <c r="X8" s="633"/>
      <c r="Y8" s="633"/>
      <c r="Z8" s="633"/>
      <c r="AA8" s="634"/>
      <c r="AB8" s="621">
        <f>IF('別紙㉓-２入力ｼｰﾄ　燃料使用量データシート(GHP用)　・'!K18="","",'別紙㉓-２入力ｼｰﾄ　燃料使用量データシート(GHP用)　・'!K18)</f>
        <v>56</v>
      </c>
      <c r="AC8" s="622"/>
      <c r="AD8" s="622"/>
      <c r="AE8" s="622"/>
      <c r="AF8" s="631"/>
      <c r="AG8" s="621">
        <f>IF('別紙㉓-２入力ｼｰﾄ　燃料使用量データシート(GHP用)　・'!M18="","",'別紙㉓-２入力ｼｰﾄ　燃料使用量データシート(GHP用)　・'!M18)</f>
        <v>1</v>
      </c>
      <c r="AH8" s="622"/>
      <c r="AI8" s="623"/>
      <c r="AJ8" s="624"/>
      <c r="AK8" s="490"/>
      <c r="AL8" s="490"/>
      <c r="AM8" s="490"/>
      <c r="AN8" s="616"/>
      <c r="AO8" s="616"/>
      <c r="AP8" s="67"/>
      <c r="AQ8" s="391"/>
      <c r="AR8" s="391"/>
      <c r="AS8" s="146"/>
      <c r="AT8" s="79"/>
      <c r="AU8" s="65" t="s">
        <v>102</v>
      </c>
      <c r="AV8" s="65"/>
      <c r="AW8" s="62"/>
      <c r="AX8" s="65"/>
      <c r="AY8" s="124"/>
      <c r="AZ8" s="62"/>
      <c r="BA8" s="65"/>
      <c r="BB8" s="65"/>
      <c r="BC8" s="62"/>
    </row>
    <row r="9" spans="1:66" ht="18" customHeight="1">
      <c r="A9" s="625">
        <f>IF('別紙㉓-２入力ｼｰﾄ　燃料使用量データシート(GHP用)　・'!B19="","",'別紙㉓-２入力ｼｰﾄ　燃料使用量データシート(GHP用)　・'!B19)</f>
        <v>2</v>
      </c>
      <c r="B9" s="617"/>
      <c r="C9" s="613" t="str">
        <f>IF('別紙㉓-２入力ｼｰﾄ　燃料使用量データシート(GHP用)　・'!C19="","",'別紙㉓-２入力ｼｰﾄ　燃料使用量データシート(GHP用)　・'!C19)</f>
        <v>〇〇</v>
      </c>
      <c r="D9" s="614"/>
      <c r="E9" s="614"/>
      <c r="F9" s="614"/>
      <c r="G9" s="614"/>
      <c r="H9" s="617"/>
      <c r="I9" s="613" t="str">
        <f>IF('別紙㉓-２入力ｼｰﾄ　燃料使用量データシート(GHP用)　・'!E19="","",'別紙㉓-２入力ｼｰﾄ　燃料使用量データシート(GHP用)　・'!E19)</f>
        <v>AB123YYZ</v>
      </c>
      <c r="J9" s="614"/>
      <c r="K9" s="614"/>
      <c r="L9" s="614"/>
      <c r="M9" s="614"/>
      <c r="N9" s="614"/>
      <c r="O9" s="614"/>
      <c r="P9" s="617"/>
      <c r="Q9" s="613">
        <f>IF('別紙㉓-２入力ｼｰﾄ　燃料使用量データシート(GHP用)　・'!G19="","",'別紙㉓-２入力ｼｰﾄ　燃料使用量データシート(GHP用)　・'!G19)</f>
        <v>45.1</v>
      </c>
      <c r="R9" s="614"/>
      <c r="S9" s="614"/>
      <c r="T9" s="614"/>
      <c r="U9" s="617"/>
      <c r="V9" s="618">
        <f>IF('別紙㉓-２入力ｼｰﾄ　燃料使用量データシート(GHP用)　・'!I19="","",'別紙㉓-２入力ｼｰﾄ　燃料使用量データシート(GHP用)　・'!I19)</f>
        <v>46.5</v>
      </c>
      <c r="W9" s="619"/>
      <c r="X9" s="619"/>
      <c r="Y9" s="619"/>
      <c r="Z9" s="619"/>
      <c r="AA9" s="620"/>
      <c r="AB9" s="613">
        <f>IF('別紙㉓-２入力ｼｰﾄ　燃料使用量データシート(GHP用)　・'!K19="","",'別紙㉓-２入力ｼｰﾄ　燃料使用量データシート(GHP用)　・'!K19)</f>
        <v>56</v>
      </c>
      <c r="AC9" s="614"/>
      <c r="AD9" s="614"/>
      <c r="AE9" s="614"/>
      <c r="AF9" s="617"/>
      <c r="AG9" s="613">
        <f>IF('別紙㉓-２入力ｼｰﾄ　燃料使用量データシート(GHP用)　・'!M19="","",'別紙㉓-２入力ｼｰﾄ　燃料使用量データシート(GHP用)　・'!M19)</f>
        <v>1</v>
      </c>
      <c r="AH9" s="614"/>
      <c r="AI9" s="615"/>
      <c r="AJ9" s="624"/>
      <c r="AK9" s="490"/>
      <c r="AL9" s="490"/>
      <c r="AM9" s="490"/>
      <c r="AN9" s="616"/>
      <c r="AO9" s="616"/>
      <c r="AP9" s="67"/>
      <c r="AQ9" s="391"/>
      <c r="AR9" s="391"/>
      <c r="AS9" s="146"/>
      <c r="AT9" s="83"/>
      <c r="AU9" s="65" t="s">
        <v>103</v>
      </c>
      <c r="AV9" s="84"/>
      <c r="AW9" s="62"/>
      <c r="AX9" s="65"/>
      <c r="AY9" s="124"/>
      <c r="AZ9" s="62"/>
      <c r="BA9" s="65"/>
      <c r="BB9" s="65"/>
      <c r="BC9" s="62"/>
    </row>
    <row r="10" spans="1:66" ht="18" customHeight="1">
      <c r="A10" s="625" t="str">
        <f>IF('別紙㉓-２入力ｼｰﾄ　燃料使用量データシート(GHP用)　・'!B20="","",'別紙㉓-２入力ｼｰﾄ　燃料使用量データシート(GHP用)　・'!B20)</f>
        <v/>
      </c>
      <c r="B10" s="617"/>
      <c r="C10" s="613" t="str">
        <f>IF('別紙㉓-２入力ｼｰﾄ　燃料使用量データシート(GHP用)　・'!C20="","",'別紙㉓-２入力ｼｰﾄ　燃料使用量データシート(GHP用)　・'!C20)</f>
        <v/>
      </c>
      <c r="D10" s="614"/>
      <c r="E10" s="614"/>
      <c r="F10" s="614"/>
      <c r="G10" s="614"/>
      <c r="H10" s="617"/>
      <c r="I10" s="613" t="str">
        <f>IF('別紙㉓-２入力ｼｰﾄ　燃料使用量データシート(GHP用)　・'!E20="","",'別紙㉓-２入力ｼｰﾄ　燃料使用量データシート(GHP用)　・'!E20)</f>
        <v/>
      </c>
      <c r="J10" s="614"/>
      <c r="K10" s="614"/>
      <c r="L10" s="614"/>
      <c r="M10" s="614"/>
      <c r="N10" s="614"/>
      <c r="O10" s="614"/>
      <c r="P10" s="617"/>
      <c r="Q10" s="613" t="str">
        <f>IF('別紙㉓-２入力ｼｰﾄ　燃料使用量データシート(GHP用)　・'!G20="","",'別紙㉓-２入力ｼｰﾄ　燃料使用量データシート(GHP用)　・'!G20)</f>
        <v/>
      </c>
      <c r="R10" s="614"/>
      <c r="S10" s="614"/>
      <c r="T10" s="614"/>
      <c r="U10" s="617"/>
      <c r="V10" s="618" t="str">
        <f>IF('別紙㉓-２入力ｼｰﾄ　燃料使用量データシート(GHP用)　・'!I20="","",'別紙㉓-２入力ｼｰﾄ　燃料使用量データシート(GHP用)　・'!I20)</f>
        <v/>
      </c>
      <c r="W10" s="619"/>
      <c r="X10" s="619"/>
      <c r="Y10" s="619"/>
      <c r="Z10" s="619"/>
      <c r="AA10" s="620"/>
      <c r="AB10" s="613" t="str">
        <f>IF('別紙㉓-２入力ｼｰﾄ　燃料使用量データシート(GHP用)　・'!K20="","",'別紙㉓-２入力ｼｰﾄ　燃料使用量データシート(GHP用)　・'!K20)</f>
        <v/>
      </c>
      <c r="AC10" s="614"/>
      <c r="AD10" s="614"/>
      <c r="AE10" s="614"/>
      <c r="AF10" s="617"/>
      <c r="AG10" s="613" t="str">
        <f>IF('別紙㉓-２入力ｼｰﾄ　燃料使用量データシート(GHP用)　・'!M20="","",'別紙㉓-２入力ｼｰﾄ　燃料使用量データシート(GHP用)　・'!M20)</f>
        <v/>
      </c>
      <c r="AH10" s="614"/>
      <c r="AI10" s="615"/>
      <c r="AJ10" s="490"/>
      <c r="AK10" s="490"/>
      <c r="AL10" s="490"/>
      <c r="AM10" s="490"/>
      <c r="AN10" s="616"/>
      <c r="AO10" s="616"/>
      <c r="AP10" s="67"/>
      <c r="AQ10" s="147"/>
      <c r="AR10" s="65"/>
      <c r="AS10" s="62"/>
      <c r="AT10" s="65"/>
      <c r="AU10" s="65"/>
      <c r="AV10" s="65"/>
      <c r="AW10" s="62"/>
      <c r="AX10" s="62"/>
      <c r="AY10" s="65"/>
      <c r="AZ10" s="62"/>
      <c r="BA10" s="65"/>
      <c r="BB10" s="65"/>
      <c r="BC10" s="62"/>
    </row>
    <row r="11" spans="1:66" ht="18" customHeight="1">
      <c r="A11" s="625" t="str">
        <f>IF('別紙㉓-２入力ｼｰﾄ　燃料使用量データシート(GHP用)　・'!B21="","",'別紙㉓-２入力ｼｰﾄ　燃料使用量データシート(GHP用)　・'!B21)</f>
        <v/>
      </c>
      <c r="B11" s="617"/>
      <c r="C11" s="613" t="str">
        <f>IF('別紙㉓-２入力ｼｰﾄ　燃料使用量データシート(GHP用)　・'!C21="","",'別紙㉓-２入力ｼｰﾄ　燃料使用量データシート(GHP用)　・'!C21)</f>
        <v/>
      </c>
      <c r="D11" s="614"/>
      <c r="E11" s="614"/>
      <c r="F11" s="614"/>
      <c r="G11" s="614"/>
      <c r="H11" s="617"/>
      <c r="I11" s="613" t="str">
        <f>IF('別紙㉓-２入力ｼｰﾄ　燃料使用量データシート(GHP用)　・'!E21="","",'別紙㉓-２入力ｼｰﾄ　燃料使用量データシート(GHP用)　・'!E21)</f>
        <v/>
      </c>
      <c r="J11" s="614"/>
      <c r="K11" s="614"/>
      <c r="L11" s="614"/>
      <c r="M11" s="614"/>
      <c r="N11" s="614"/>
      <c r="O11" s="614"/>
      <c r="P11" s="617"/>
      <c r="Q11" s="613" t="str">
        <f>IF('別紙㉓-２入力ｼｰﾄ　燃料使用量データシート(GHP用)　・'!G21="","",'別紙㉓-２入力ｼｰﾄ　燃料使用量データシート(GHP用)　・'!G21)</f>
        <v/>
      </c>
      <c r="R11" s="614"/>
      <c r="S11" s="614"/>
      <c r="T11" s="614"/>
      <c r="U11" s="617"/>
      <c r="V11" s="618" t="str">
        <f>IF('別紙㉓-２入力ｼｰﾄ　燃料使用量データシート(GHP用)　・'!I21="","",'別紙㉓-２入力ｼｰﾄ　燃料使用量データシート(GHP用)　・'!I21)</f>
        <v/>
      </c>
      <c r="W11" s="619"/>
      <c r="X11" s="619"/>
      <c r="Y11" s="619"/>
      <c r="Z11" s="619"/>
      <c r="AA11" s="620"/>
      <c r="AB11" s="613" t="str">
        <f>IF('別紙㉓-２入力ｼｰﾄ　燃料使用量データシート(GHP用)　・'!K21="","",'別紙㉓-２入力ｼｰﾄ　燃料使用量データシート(GHP用)　・'!K21)</f>
        <v/>
      </c>
      <c r="AC11" s="614"/>
      <c r="AD11" s="614"/>
      <c r="AE11" s="614"/>
      <c r="AF11" s="617"/>
      <c r="AG11" s="613" t="str">
        <f>IF('別紙㉓-２入力ｼｰﾄ　燃料使用量データシート(GHP用)　・'!M21="","",'別紙㉓-２入力ｼｰﾄ　燃料使用量データシート(GHP用)　・'!M21)</f>
        <v/>
      </c>
      <c r="AH11" s="614"/>
      <c r="AI11" s="615"/>
      <c r="AJ11" s="130"/>
      <c r="AK11" s="130"/>
      <c r="AL11" s="130"/>
      <c r="AM11" s="130"/>
      <c r="AN11" s="67"/>
      <c r="AO11" s="67"/>
      <c r="AP11" s="67"/>
      <c r="AQ11" s="147"/>
      <c r="AR11" s="65"/>
      <c r="AS11" s="62"/>
      <c r="AT11" s="65"/>
      <c r="AU11" s="65"/>
      <c r="AV11" s="65"/>
      <c r="AW11" s="62"/>
      <c r="AX11" s="62"/>
      <c r="AY11" s="65"/>
      <c r="AZ11" s="62"/>
      <c r="BA11" s="65"/>
      <c r="BB11" s="65"/>
      <c r="BC11" s="62"/>
    </row>
    <row r="12" spans="1:66" ht="18" customHeight="1">
      <c r="A12" s="605"/>
      <c r="B12" s="606"/>
      <c r="C12" s="607"/>
      <c r="D12" s="608"/>
      <c r="E12" s="608"/>
      <c r="F12" s="608"/>
      <c r="G12" s="608"/>
      <c r="H12" s="606"/>
      <c r="I12" s="607"/>
      <c r="J12" s="608"/>
      <c r="K12" s="608"/>
      <c r="L12" s="608"/>
      <c r="M12" s="608"/>
      <c r="N12" s="608"/>
      <c r="O12" s="608"/>
      <c r="P12" s="606"/>
      <c r="Q12" s="607"/>
      <c r="R12" s="608"/>
      <c r="S12" s="608"/>
      <c r="T12" s="608"/>
      <c r="U12" s="606"/>
      <c r="V12" s="609"/>
      <c r="W12" s="610"/>
      <c r="X12" s="610"/>
      <c r="Y12" s="610"/>
      <c r="Z12" s="610"/>
      <c r="AA12" s="611"/>
      <c r="AB12" s="607"/>
      <c r="AC12" s="608"/>
      <c r="AD12" s="608"/>
      <c r="AE12" s="608"/>
      <c r="AF12" s="606"/>
      <c r="AG12" s="607"/>
      <c r="AH12" s="608"/>
      <c r="AI12" s="612"/>
      <c r="AJ12" s="490"/>
      <c r="AK12" s="490"/>
      <c r="AL12" s="490"/>
      <c r="AM12" s="490"/>
      <c r="AN12" s="616"/>
      <c r="AO12" s="616"/>
      <c r="AP12" s="65"/>
      <c r="AQ12" s="62"/>
      <c r="AR12" s="62"/>
      <c r="AS12" s="62"/>
      <c r="AT12" s="65"/>
      <c r="AU12" s="65"/>
      <c r="AV12" s="62"/>
      <c r="AW12" s="62"/>
      <c r="AX12" s="62"/>
      <c r="AY12" s="62"/>
      <c r="AZ12" s="62"/>
      <c r="BA12" s="62"/>
      <c r="BB12" s="62"/>
    </row>
    <row r="13" spans="1:66" s="62" customFormat="1" ht="18" customHeight="1">
      <c r="A13" s="67"/>
      <c r="B13" s="67"/>
      <c r="C13" s="67"/>
      <c r="D13" s="67"/>
      <c r="E13" s="67"/>
      <c r="F13" s="67"/>
      <c r="G13" s="67"/>
      <c r="H13" s="67"/>
      <c r="I13" s="67"/>
      <c r="J13" s="67"/>
      <c r="K13" s="67"/>
      <c r="L13" s="67"/>
      <c r="M13" s="67"/>
      <c r="N13" s="67"/>
      <c r="O13" s="67"/>
      <c r="P13" s="67"/>
      <c r="Q13" s="67"/>
      <c r="R13" s="67"/>
      <c r="S13" s="67"/>
      <c r="T13" s="67"/>
      <c r="U13" s="67"/>
      <c r="V13" s="148"/>
      <c r="W13" s="148"/>
      <c r="X13" s="148"/>
      <c r="Y13" s="148"/>
      <c r="Z13" s="148"/>
      <c r="AA13" s="148"/>
      <c r="AB13" s="67"/>
      <c r="AC13" s="67"/>
      <c r="AD13" s="67"/>
      <c r="AE13" s="67"/>
      <c r="AF13" s="67"/>
      <c r="AG13" s="67"/>
      <c r="AH13" s="67"/>
      <c r="AI13" s="67"/>
      <c r="AJ13" s="130"/>
      <c r="AK13" s="130"/>
      <c r="AL13" s="130"/>
      <c r="AM13" s="130"/>
      <c r="AN13" s="67"/>
      <c r="AO13" s="67"/>
      <c r="AP13" s="65"/>
      <c r="AT13" s="65"/>
      <c r="AU13" s="65"/>
    </row>
    <row r="14" spans="1:66" s="62" customFormat="1" ht="18" customHeight="1" thickBot="1">
      <c r="A14" s="85"/>
      <c r="B14" s="85"/>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7"/>
      <c r="AC14" s="87"/>
      <c r="AD14" s="87"/>
      <c r="AE14" s="87"/>
      <c r="AF14" s="87"/>
      <c r="AG14" s="88"/>
      <c r="AH14" s="88"/>
      <c r="AI14" s="88"/>
      <c r="AJ14" s="88"/>
      <c r="AK14" s="88"/>
      <c r="AL14" s="88"/>
      <c r="AM14" s="88"/>
      <c r="AN14" s="88"/>
      <c r="AO14" s="88"/>
      <c r="AP14" s="90"/>
      <c r="AQ14" s="91"/>
      <c r="AR14" s="92"/>
      <c r="AS14" s="93"/>
      <c r="AT14" s="91"/>
      <c r="AU14" s="91"/>
      <c r="AV14" s="91"/>
      <c r="AW14" s="94"/>
      <c r="AX14" s="95"/>
      <c r="AY14" s="91"/>
      <c r="AZ14" s="91"/>
      <c r="BA14" s="91"/>
      <c r="BB14" s="73"/>
    </row>
    <row r="15" spans="1:66" ht="18" customHeight="1" thickBot="1">
      <c r="A15" s="425" t="s">
        <v>170</v>
      </c>
      <c r="B15" s="429"/>
      <c r="C15" s="591" t="s">
        <v>104</v>
      </c>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592"/>
      <c r="AD15" s="592"/>
      <c r="AE15" s="592"/>
      <c r="AF15" s="593"/>
      <c r="AG15" s="594" t="s">
        <v>180</v>
      </c>
      <c r="AH15" s="592"/>
      <c r="AI15" s="592"/>
      <c r="AJ15" s="592"/>
      <c r="AK15" s="592"/>
      <c r="AL15" s="592"/>
      <c r="AM15" s="592"/>
      <c r="AN15" s="592"/>
      <c r="AO15" s="593"/>
      <c r="AP15" s="44" t="s">
        <v>42</v>
      </c>
      <c r="AQ15" s="45" t="s">
        <v>43</v>
      </c>
      <c r="AR15" s="45" t="s">
        <v>44</v>
      </c>
      <c r="AS15" s="45" t="s">
        <v>45</v>
      </c>
      <c r="AT15" s="45" t="s">
        <v>46</v>
      </c>
      <c r="AU15" s="45" t="s">
        <v>47</v>
      </c>
      <c r="AV15" s="45" t="s">
        <v>48</v>
      </c>
      <c r="AW15" s="45" t="s">
        <v>49</v>
      </c>
      <c r="AX15" s="45" t="s">
        <v>50</v>
      </c>
      <c r="AY15" s="45" t="s">
        <v>51</v>
      </c>
      <c r="AZ15" s="45" t="s">
        <v>52</v>
      </c>
      <c r="BA15" s="98" t="s">
        <v>53</v>
      </c>
      <c r="BB15" s="149"/>
    </row>
    <row r="16" spans="1:66" ht="18" customHeight="1">
      <c r="A16" s="576">
        <f>IF(A8="","",A8)</f>
        <v>1</v>
      </c>
      <c r="B16" s="577"/>
      <c r="C16" s="487" t="s">
        <v>121</v>
      </c>
      <c r="D16" s="488"/>
      <c r="E16" s="488"/>
      <c r="F16" s="488"/>
      <c r="G16" s="488"/>
      <c r="H16" s="488"/>
      <c r="I16" s="582" t="s">
        <v>122</v>
      </c>
      <c r="J16" s="583"/>
      <c r="K16" s="583"/>
      <c r="L16" s="583"/>
      <c r="M16" s="583"/>
      <c r="N16" s="583"/>
      <c r="O16" s="583"/>
      <c r="P16" s="583"/>
      <c r="Q16" s="583"/>
      <c r="R16" s="583"/>
      <c r="S16" s="583"/>
      <c r="T16" s="583"/>
      <c r="U16" s="583"/>
      <c r="V16" s="583"/>
      <c r="W16" s="583"/>
      <c r="X16" s="583"/>
      <c r="Y16" s="583"/>
      <c r="Z16" s="583"/>
      <c r="AA16" s="584"/>
      <c r="AB16" s="585" t="s">
        <v>123</v>
      </c>
      <c r="AC16" s="586"/>
      <c r="AD16" s="586"/>
      <c r="AE16" s="586"/>
      <c r="AF16" s="587"/>
      <c r="AG16" s="598">
        <f>SUM(AP16:BA16)</f>
        <v>20531.309000000001</v>
      </c>
      <c r="AH16" s="599"/>
      <c r="AI16" s="599"/>
      <c r="AJ16" s="599"/>
      <c r="AK16" s="599"/>
      <c r="AL16" s="599"/>
      <c r="AM16" s="599"/>
      <c r="AN16" s="599"/>
      <c r="AO16" s="600"/>
      <c r="AP16" s="150">
        <f>'別紙㉓-２入力ｼｰﾄ　燃料使用量データシート(GHP用)　・'!D50</f>
        <v>1909.84</v>
      </c>
      <c r="AQ16" s="151">
        <f>'別紙㉓-２入力ｼｰﾄ　燃料使用量データシート(GHP用)　・'!E50</f>
        <v>1975.212</v>
      </c>
      <c r="AR16" s="151">
        <f>'別紙㉓-２入力ｼｰﾄ　燃料使用量データシート(GHP用)　・'!F50</f>
        <v>1914.817</v>
      </c>
      <c r="AS16" s="151">
        <f>'別紙㉓-２入力ｼｰﾄ　燃料使用量データシート(GHP用)　・'!G50</f>
        <v>1975.212</v>
      </c>
      <c r="AT16" s="151">
        <f>'別紙㉓-２入力ｼｰﾄ　燃料使用量データシート(GHP用)　・'!H50</f>
        <v>1982.1990000000001</v>
      </c>
      <c r="AU16" s="151">
        <f>'別紙㉓-２入力ｼｰﾄ　燃料使用量データシート(GHP用)　・'!I50</f>
        <v>1909.84</v>
      </c>
      <c r="AV16" s="151">
        <f>'別紙㉓-２入力ｼｰﾄ　燃料使用量データシート(GHP用)　・'!J50</f>
        <v>1982.1990000000001</v>
      </c>
      <c r="AW16" s="151">
        <f>'別紙㉓-２入力ｼｰﾄ　燃料使用量データシート(GHP用)　・'!K50</f>
        <v>1909.84</v>
      </c>
      <c r="AX16" s="151">
        <f>'別紙㉓-２入力ｼｰﾄ　燃料使用量データシート(GHP用)　・'!L50</f>
        <v>1696.019</v>
      </c>
      <c r="AY16" s="151">
        <f>'別紙㉓-２入力ｼｰﾄ　燃料使用量データシート(GHP用)　・'!M50</f>
        <v>1130.6479999999999</v>
      </c>
      <c r="AZ16" s="151">
        <f>'別紙㉓-２入力ｼｰﾄ　燃料使用量データシート(GHP用)　・'!N50</f>
        <v>1020.77</v>
      </c>
      <c r="BA16" s="152">
        <f>'別紙㉓-２入力ｼｰﾄ　燃料使用量データシート(GHP用)　・'!O50</f>
        <v>1124.713</v>
      </c>
      <c r="BB16" s="62"/>
      <c r="BC16" s="109"/>
      <c r="BD16" s="109"/>
      <c r="BE16" s="109"/>
      <c r="BF16" s="109"/>
      <c r="BG16" s="109"/>
      <c r="BH16" s="109"/>
      <c r="BI16" s="109"/>
      <c r="BJ16" s="109"/>
      <c r="BK16" s="109"/>
      <c r="BL16" s="109"/>
      <c r="BM16" s="109"/>
      <c r="BN16" s="109"/>
    </row>
    <row r="17" spans="1:66" ht="18" customHeight="1">
      <c r="A17" s="576"/>
      <c r="B17" s="577"/>
      <c r="C17" s="489"/>
      <c r="D17" s="490"/>
      <c r="E17" s="490"/>
      <c r="F17" s="490"/>
      <c r="G17" s="490"/>
      <c r="H17" s="490"/>
      <c r="I17" s="433" t="s">
        <v>125</v>
      </c>
      <c r="J17" s="433"/>
      <c r="K17" s="433"/>
      <c r="L17" s="433"/>
      <c r="M17" s="433"/>
      <c r="N17" s="433"/>
      <c r="O17" s="433"/>
      <c r="P17" s="433"/>
      <c r="Q17" s="433"/>
      <c r="R17" s="433"/>
      <c r="S17" s="433"/>
      <c r="T17" s="433"/>
      <c r="U17" s="433"/>
      <c r="V17" s="433"/>
      <c r="W17" s="433"/>
      <c r="X17" s="433"/>
      <c r="Y17" s="433"/>
      <c r="Z17" s="433"/>
      <c r="AA17" s="433"/>
      <c r="AB17" s="451" t="s">
        <v>126</v>
      </c>
      <c r="AC17" s="452"/>
      <c r="AD17" s="452"/>
      <c r="AE17" s="452"/>
      <c r="AF17" s="453"/>
      <c r="AG17" s="595">
        <f>SUM(AP17:BA17)</f>
        <v>944.44021399999986</v>
      </c>
      <c r="AH17" s="596"/>
      <c r="AI17" s="596"/>
      <c r="AJ17" s="596"/>
      <c r="AK17" s="596"/>
      <c r="AL17" s="596"/>
      <c r="AM17" s="596"/>
      <c r="AN17" s="596"/>
      <c r="AO17" s="597"/>
      <c r="AP17" s="153">
        <f>IF(AP16="","",AP16*$I$4/1000)</f>
        <v>87.852639999999994</v>
      </c>
      <c r="AQ17" s="154">
        <f t="shared" ref="AQ17:BA17" si="0">IF(AQ16="","",AQ16*$I$4/1000)</f>
        <v>90.859751999999986</v>
      </c>
      <c r="AR17" s="154">
        <f t="shared" si="0"/>
        <v>88.081581999999997</v>
      </c>
      <c r="AS17" s="154">
        <f t="shared" si="0"/>
        <v>90.859751999999986</v>
      </c>
      <c r="AT17" s="154">
        <f t="shared" si="0"/>
        <v>91.181154000000006</v>
      </c>
      <c r="AU17" s="154">
        <f t="shared" si="0"/>
        <v>87.852639999999994</v>
      </c>
      <c r="AV17" s="154">
        <f t="shared" si="0"/>
        <v>91.181154000000006</v>
      </c>
      <c r="AW17" s="154">
        <f t="shared" si="0"/>
        <v>87.852639999999994</v>
      </c>
      <c r="AX17" s="154">
        <f t="shared" si="0"/>
        <v>78.016874000000001</v>
      </c>
      <c r="AY17" s="154">
        <f t="shared" si="0"/>
        <v>52.009808</v>
      </c>
      <c r="AZ17" s="154">
        <f t="shared" si="0"/>
        <v>46.955419999999997</v>
      </c>
      <c r="BA17" s="155">
        <f t="shared" si="0"/>
        <v>51.736797999999993</v>
      </c>
      <c r="BB17" s="62"/>
    </row>
    <row r="18" spans="1:66" ht="18" customHeight="1">
      <c r="A18" s="578"/>
      <c r="B18" s="579"/>
      <c r="C18" s="482" t="s">
        <v>131</v>
      </c>
      <c r="D18" s="483"/>
      <c r="E18" s="483"/>
      <c r="F18" s="483"/>
      <c r="G18" s="483"/>
      <c r="H18" s="483"/>
      <c r="I18" s="464"/>
      <c r="J18" s="464"/>
      <c r="K18" s="464"/>
      <c r="L18" s="464"/>
      <c r="M18" s="464"/>
      <c r="N18" s="464"/>
      <c r="O18" s="464"/>
      <c r="P18" s="464"/>
      <c r="Q18" s="464"/>
      <c r="R18" s="464"/>
      <c r="S18" s="464"/>
      <c r="T18" s="464"/>
      <c r="U18" s="464"/>
      <c r="V18" s="464"/>
      <c r="W18" s="464"/>
      <c r="X18" s="464"/>
      <c r="Y18" s="464"/>
      <c r="Z18" s="464"/>
      <c r="AA18" s="465"/>
      <c r="AB18" s="484" t="s">
        <v>132</v>
      </c>
      <c r="AC18" s="485"/>
      <c r="AD18" s="485"/>
      <c r="AE18" s="485"/>
      <c r="AF18" s="486"/>
      <c r="AG18" s="595">
        <f>SUM(AP18:BA18)</f>
        <v>47.096085338133335</v>
      </c>
      <c r="AH18" s="596"/>
      <c r="AI18" s="596"/>
      <c r="AJ18" s="596"/>
      <c r="AK18" s="596"/>
      <c r="AL18" s="596"/>
      <c r="AM18" s="596"/>
      <c r="AN18" s="596"/>
      <c r="AO18" s="597"/>
      <c r="AP18" s="153">
        <f>IF(AP16="","",AP17*0.0136*44/12)</f>
        <v>4.3809183146666664</v>
      </c>
      <c r="AQ18" s="154">
        <f t="shared" ref="AQ18:BA18" si="1">IF(AQ16="","",AQ17*0.0136*44/12)</f>
        <v>4.5308729663999996</v>
      </c>
      <c r="AR18" s="154">
        <f t="shared" si="1"/>
        <v>4.3923348890666665</v>
      </c>
      <c r="AS18" s="154">
        <f t="shared" si="1"/>
        <v>4.5308729663999996</v>
      </c>
      <c r="AT18" s="154">
        <f t="shared" si="1"/>
        <v>4.5469002127999998</v>
      </c>
      <c r="AU18" s="154">
        <f t="shared" si="1"/>
        <v>4.3809183146666664</v>
      </c>
      <c r="AV18" s="154">
        <f t="shared" si="1"/>
        <v>4.5469002127999998</v>
      </c>
      <c r="AW18" s="154">
        <f t="shared" si="1"/>
        <v>4.3809183146666664</v>
      </c>
      <c r="AX18" s="154">
        <f t="shared" si="1"/>
        <v>3.8904414501333338</v>
      </c>
      <c r="AY18" s="154">
        <f t="shared" si="1"/>
        <v>2.5935557589333329</v>
      </c>
      <c r="AZ18" s="154">
        <f t="shared" si="1"/>
        <v>2.3415102773333332</v>
      </c>
      <c r="BA18" s="155">
        <f t="shared" si="1"/>
        <v>2.579941660266666</v>
      </c>
      <c r="BB18" s="62"/>
    </row>
    <row r="19" spans="1:66" s="62" customFormat="1" ht="18" customHeight="1">
      <c r="A19" s="130"/>
      <c r="B19" s="130"/>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7"/>
      <c r="AC19" s="157"/>
      <c r="AD19" s="157"/>
      <c r="AE19" s="157"/>
      <c r="AF19" s="157"/>
      <c r="AG19" s="158"/>
      <c r="AH19" s="158"/>
      <c r="AI19" s="158"/>
      <c r="AJ19" s="158"/>
      <c r="AK19" s="158"/>
      <c r="AL19" s="158"/>
      <c r="AM19" s="158"/>
      <c r="AN19" s="158"/>
      <c r="AO19" s="158"/>
      <c r="AP19" s="159"/>
      <c r="AQ19" s="159"/>
      <c r="AR19" s="159"/>
      <c r="AS19" s="159"/>
      <c r="AT19" s="159"/>
      <c r="AU19" s="159"/>
      <c r="AV19" s="159"/>
      <c r="AW19" s="159"/>
      <c r="AX19" s="159"/>
      <c r="AY19" s="159"/>
      <c r="AZ19" s="159"/>
      <c r="BA19" s="159"/>
    </row>
    <row r="20" spans="1:66" ht="18" customHeight="1" thickBot="1">
      <c r="A20" s="160"/>
      <c r="B20" s="160"/>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7"/>
      <c r="AC20" s="157"/>
      <c r="AD20" s="157"/>
      <c r="AE20" s="157"/>
      <c r="AF20" s="157"/>
      <c r="AG20" s="158"/>
      <c r="AH20" s="158"/>
      <c r="AI20" s="158"/>
      <c r="AJ20" s="158"/>
      <c r="AK20" s="158"/>
      <c r="AL20" s="158"/>
      <c r="AM20" s="158"/>
      <c r="AN20" s="158"/>
      <c r="AO20" s="158"/>
      <c r="AP20" s="159"/>
      <c r="AQ20" s="159"/>
      <c r="AR20" s="159"/>
      <c r="AS20" s="159"/>
      <c r="AT20" s="159"/>
      <c r="AU20" s="159"/>
      <c r="AV20" s="159"/>
      <c r="AW20" s="159"/>
      <c r="AX20" s="159"/>
      <c r="AY20" s="159"/>
      <c r="AZ20" s="159"/>
      <c r="BA20" s="159"/>
      <c r="BB20" s="62"/>
    </row>
    <row r="21" spans="1:66" ht="18" customHeight="1" thickBot="1">
      <c r="A21" s="425" t="s">
        <v>170</v>
      </c>
      <c r="B21" s="429"/>
      <c r="C21" s="591" t="s">
        <v>104</v>
      </c>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592"/>
      <c r="AD21" s="592"/>
      <c r="AE21" s="592"/>
      <c r="AF21" s="593"/>
      <c r="AG21" s="604" t="s">
        <v>180</v>
      </c>
      <c r="AH21" s="604"/>
      <c r="AI21" s="604"/>
      <c r="AJ21" s="604"/>
      <c r="AK21" s="604"/>
      <c r="AL21" s="604"/>
      <c r="AM21" s="604"/>
      <c r="AN21" s="604"/>
      <c r="AO21" s="604"/>
      <c r="AP21" s="238" t="s">
        <v>42</v>
      </c>
      <c r="AQ21" s="239" t="s">
        <v>43</v>
      </c>
      <c r="AR21" s="239" t="s">
        <v>44</v>
      </c>
      <c r="AS21" s="239" t="s">
        <v>45</v>
      </c>
      <c r="AT21" s="239" t="s">
        <v>46</v>
      </c>
      <c r="AU21" s="239" t="s">
        <v>47</v>
      </c>
      <c r="AV21" s="239" t="s">
        <v>48</v>
      </c>
      <c r="AW21" s="239" t="s">
        <v>49</v>
      </c>
      <c r="AX21" s="239" t="s">
        <v>50</v>
      </c>
      <c r="AY21" s="239" t="s">
        <v>51</v>
      </c>
      <c r="AZ21" s="239" t="s">
        <v>52</v>
      </c>
      <c r="BA21" s="240" t="s">
        <v>53</v>
      </c>
      <c r="BB21" s="149"/>
    </row>
    <row r="22" spans="1:66" ht="18" customHeight="1">
      <c r="A22" s="576">
        <f>IF(A9="","",A9)</f>
        <v>2</v>
      </c>
      <c r="B22" s="577"/>
      <c r="C22" s="487" t="s">
        <v>121</v>
      </c>
      <c r="D22" s="488"/>
      <c r="E22" s="488"/>
      <c r="F22" s="488"/>
      <c r="G22" s="488"/>
      <c r="H22" s="488"/>
      <c r="I22" s="582" t="s">
        <v>122</v>
      </c>
      <c r="J22" s="583"/>
      <c r="K22" s="583"/>
      <c r="L22" s="583"/>
      <c r="M22" s="583"/>
      <c r="N22" s="583"/>
      <c r="O22" s="583"/>
      <c r="P22" s="583"/>
      <c r="Q22" s="583"/>
      <c r="R22" s="583"/>
      <c r="S22" s="583"/>
      <c r="T22" s="583"/>
      <c r="U22" s="583"/>
      <c r="V22" s="583"/>
      <c r="W22" s="583"/>
      <c r="X22" s="583"/>
      <c r="Y22" s="583"/>
      <c r="Z22" s="583"/>
      <c r="AA22" s="584"/>
      <c r="AB22" s="451" t="s">
        <v>123</v>
      </c>
      <c r="AC22" s="452"/>
      <c r="AD22" s="452"/>
      <c r="AE22" s="452"/>
      <c r="AF22" s="453"/>
      <c r="AG22" s="595">
        <f>SUM(AP22:BA22)</f>
        <v>20531.309000000001</v>
      </c>
      <c r="AH22" s="596"/>
      <c r="AI22" s="596"/>
      <c r="AJ22" s="596"/>
      <c r="AK22" s="596"/>
      <c r="AL22" s="596"/>
      <c r="AM22" s="596"/>
      <c r="AN22" s="596"/>
      <c r="AO22" s="597"/>
      <c r="AP22" s="150">
        <f>'別紙㉓-２入力ｼｰﾄ　燃料使用量データシート(GHP用)　・'!D55</f>
        <v>1909.84</v>
      </c>
      <c r="AQ22" s="151">
        <f>'別紙㉓-２入力ｼｰﾄ　燃料使用量データシート(GHP用)　・'!E55</f>
        <v>1975.212</v>
      </c>
      <c r="AR22" s="151">
        <f>'別紙㉓-２入力ｼｰﾄ　燃料使用量データシート(GHP用)　・'!F55</f>
        <v>1914.817</v>
      </c>
      <c r="AS22" s="151">
        <f>'別紙㉓-２入力ｼｰﾄ　燃料使用量データシート(GHP用)　・'!G55</f>
        <v>1975.212</v>
      </c>
      <c r="AT22" s="151">
        <f>'別紙㉓-２入力ｼｰﾄ　燃料使用量データシート(GHP用)　・'!H55</f>
        <v>1982.1990000000001</v>
      </c>
      <c r="AU22" s="151">
        <f>'別紙㉓-２入力ｼｰﾄ　燃料使用量データシート(GHP用)　・'!I55</f>
        <v>1909.84</v>
      </c>
      <c r="AV22" s="151">
        <f>'別紙㉓-２入力ｼｰﾄ　燃料使用量データシート(GHP用)　・'!J55</f>
        <v>1982.1990000000001</v>
      </c>
      <c r="AW22" s="151">
        <f>'別紙㉓-２入力ｼｰﾄ　燃料使用量データシート(GHP用)　・'!K55</f>
        <v>1909.84</v>
      </c>
      <c r="AX22" s="151">
        <f>'別紙㉓-２入力ｼｰﾄ　燃料使用量データシート(GHP用)　・'!L55</f>
        <v>1696.019</v>
      </c>
      <c r="AY22" s="151">
        <f>'別紙㉓-２入力ｼｰﾄ　燃料使用量データシート(GHP用)　・'!M55</f>
        <v>1130.6479999999999</v>
      </c>
      <c r="AZ22" s="151">
        <f>'別紙㉓-２入力ｼｰﾄ　燃料使用量データシート(GHP用)　・'!N55</f>
        <v>1020.77</v>
      </c>
      <c r="BA22" s="152">
        <f>'別紙㉓-２入力ｼｰﾄ　燃料使用量データシート(GHP用)　・'!O55</f>
        <v>1124.713</v>
      </c>
      <c r="BB22" s="62"/>
      <c r="BC22" s="109"/>
      <c r="BD22" s="109"/>
      <c r="BE22" s="109"/>
      <c r="BF22" s="109"/>
      <c r="BG22" s="109"/>
      <c r="BH22" s="109"/>
      <c r="BI22" s="109"/>
      <c r="BJ22" s="109"/>
      <c r="BK22" s="109"/>
      <c r="BL22" s="109"/>
      <c r="BM22" s="109"/>
      <c r="BN22" s="109"/>
    </row>
    <row r="23" spans="1:66" ht="18" customHeight="1">
      <c r="A23" s="576"/>
      <c r="B23" s="577"/>
      <c r="C23" s="489"/>
      <c r="D23" s="490"/>
      <c r="E23" s="490"/>
      <c r="F23" s="490"/>
      <c r="G23" s="490"/>
      <c r="H23" s="490"/>
      <c r="I23" s="433" t="s">
        <v>125</v>
      </c>
      <c r="J23" s="433"/>
      <c r="K23" s="433"/>
      <c r="L23" s="433"/>
      <c r="M23" s="433"/>
      <c r="N23" s="433"/>
      <c r="O23" s="433"/>
      <c r="P23" s="433"/>
      <c r="Q23" s="433"/>
      <c r="R23" s="433"/>
      <c r="S23" s="433"/>
      <c r="T23" s="433"/>
      <c r="U23" s="433"/>
      <c r="V23" s="433"/>
      <c r="W23" s="433"/>
      <c r="X23" s="433"/>
      <c r="Y23" s="433"/>
      <c r="Z23" s="433"/>
      <c r="AA23" s="433"/>
      <c r="AB23" s="451" t="s">
        <v>126</v>
      </c>
      <c r="AC23" s="452"/>
      <c r="AD23" s="452"/>
      <c r="AE23" s="452"/>
      <c r="AF23" s="453"/>
      <c r="AG23" s="595">
        <f>SUM(AP23:BA23)</f>
        <v>944.44021399999986</v>
      </c>
      <c r="AH23" s="596"/>
      <c r="AI23" s="596"/>
      <c r="AJ23" s="596"/>
      <c r="AK23" s="596"/>
      <c r="AL23" s="596"/>
      <c r="AM23" s="596"/>
      <c r="AN23" s="596"/>
      <c r="AO23" s="597"/>
      <c r="AP23" s="153">
        <f>IF(AP22="","",AP22*$I$4/1000)</f>
        <v>87.852639999999994</v>
      </c>
      <c r="AQ23" s="154">
        <f t="shared" ref="AQ23:BA23" si="2">IF(AQ22="","",AQ22*$I$4/1000)</f>
        <v>90.859751999999986</v>
      </c>
      <c r="AR23" s="154">
        <f t="shared" si="2"/>
        <v>88.081581999999997</v>
      </c>
      <c r="AS23" s="154">
        <f t="shared" si="2"/>
        <v>90.859751999999986</v>
      </c>
      <c r="AT23" s="154">
        <f t="shared" si="2"/>
        <v>91.181154000000006</v>
      </c>
      <c r="AU23" s="154">
        <f t="shared" si="2"/>
        <v>87.852639999999994</v>
      </c>
      <c r="AV23" s="154">
        <f t="shared" si="2"/>
        <v>91.181154000000006</v>
      </c>
      <c r="AW23" s="154">
        <f t="shared" si="2"/>
        <v>87.852639999999994</v>
      </c>
      <c r="AX23" s="154">
        <f t="shared" si="2"/>
        <v>78.016874000000001</v>
      </c>
      <c r="AY23" s="154">
        <f t="shared" si="2"/>
        <v>52.009808</v>
      </c>
      <c r="AZ23" s="154">
        <f t="shared" si="2"/>
        <v>46.955419999999997</v>
      </c>
      <c r="BA23" s="155">
        <f t="shared" si="2"/>
        <v>51.736797999999993</v>
      </c>
      <c r="BB23" s="62"/>
    </row>
    <row r="24" spans="1:66" ht="18" customHeight="1">
      <c r="A24" s="578"/>
      <c r="B24" s="579"/>
      <c r="C24" s="482" t="s">
        <v>131</v>
      </c>
      <c r="D24" s="483"/>
      <c r="E24" s="483"/>
      <c r="F24" s="483"/>
      <c r="G24" s="483"/>
      <c r="H24" s="483"/>
      <c r="I24" s="464"/>
      <c r="J24" s="464"/>
      <c r="K24" s="464"/>
      <c r="L24" s="464"/>
      <c r="M24" s="464"/>
      <c r="N24" s="464"/>
      <c r="O24" s="464"/>
      <c r="P24" s="464"/>
      <c r="Q24" s="464"/>
      <c r="R24" s="464"/>
      <c r="S24" s="464"/>
      <c r="T24" s="464"/>
      <c r="U24" s="464"/>
      <c r="V24" s="464"/>
      <c r="W24" s="464"/>
      <c r="X24" s="464"/>
      <c r="Y24" s="464"/>
      <c r="Z24" s="464"/>
      <c r="AA24" s="465"/>
      <c r="AB24" s="484" t="s">
        <v>132</v>
      </c>
      <c r="AC24" s="485"/>
      <c r="AD24" s="485"/>
      <c r="AE24" s="485"/>
      <c r="AF24" s="486"/>
      <c r="AG24" s="595">
        <f>SUM(AP24:BA24)</f>
        <v>47.096085338133335</v>
      </c>
      <c r="AH24" s="596"/>
      <c r="AI24" s="596"/>
      <c r="AJ24" s="596"/>
      <c r="AK24" s="596"/>
      <c r="AL24" s="596"/>
      <c r="AM24" s="596"/>
      <c r="AN24" s="596"/>
      <c r="AO24" s="597"/>
      <c r="AP24" s="153">
        <f t="shared" ref="AP24:BA24" si="3">IF(AP22="","",AP23*0.0136*44/12)</f>
        <v>4.3809183146666664</v>
      </c>
      <c r="AQ24" s="154">
        <f t="shared" si="3"/>
        <v>4.5308729663999996</v>
      </c>
      <c r="AR24" s="154">
        <f t="shared" si="3"/>
        <v>4.3923348890666665</v>
      </c>
      <c r="AS24" s="154">
        <f t="shared" si="3"/>
        <v>4.5308729663999996</v>
      </c>
      <c r="AT24" s="154">
        <f t="shared" si="3"/>
        <v>4.5469002127999998</v>
      </c>
      <c r="AU24" s="154">
        <f t="shared" si="3"/>
        <v>4.3809183146666664</v>
      </c>
      <c r="AV24" s="154">
        <f t="shared" si="3"/>
        <v>4.5469002127999998</v>
      </c>
      <c r="AW24" s="154">
        <f t="shared" si="3"/>
        <v>4.3809183146666664</v>
      </c>
      <c r="AX24" s="154">
        <f t="shared" si="3"/>
        <v>3.8904414501333338</v>
      </c>
      <c r="AY24" s="154">
        <f t="shared" si="3"/>
        <v>2.5935557589333329</v>
      </c>
      <c r="AZ24" s="154">
        <f t="shared" si="3"/>
        <v>2.3415102773333332</v>
      </c>
      <c r="BA24" s="155">
        <f t="shared" si="3"/>
        <v>2.579941660266666</v>
      </c>
      <c r="BB24" s="62"/>
    </row>
    <row r="25" spans="1:66" s="62" customFormat="1" ht="18" customHeight="1">
      <c r="A25" s="130"/>
      <c r="B25" s="130"/>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7"/>
      <c r="AC25" s="157"/>
      <c r="AD25" s="157"/>
      <c r="AE25" s="157"/>
      <c r="AF25" s="157"/>
      <c r="AG25" s="158"/>
      <c r="AH25" s="158"/>
      <c r="AI25" s="158"/>
      <c r="AJ25" s="158"/>
      <c r="AK25" s="158"/>
      <c r="AL25" s="158"/>
      <c r="AM25" s="158"/>
      <c r="AN25" s="158"/>
      <c r="AO25" s="158"/>
      <c r="AP25" s="159"/>
      <c r="AQ25" s="159"/>
      <c r="AR25" s="159"/>
      <c r="AS25" s="159"/>
      <c r="AT25" s="159"/>
      <c r="AU25" s="159"/>
      <c r="AV25" s="159"/>
      <c r="AW25" s="159"/>
      <c r="AX25" s="159"/>
      <c r="AY25" s="159"/>
      <c r="AZ25" s="159"/>
      <c r="BA25" s="159"/>
    </row>
    <row r="26" spans="1:66" ht="13.5" customHeight="1" thickBo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159"/>
      <c r="AH26" s="159"/>
      <c r="AI26" s="159"/>
      <c r="AJ26" s="159"/>
      <c r="AK26" s="159"/>
      <c r="AL26" s="159"/>
      <c r="AM26" s="159"/>
      <c r="AN26" s="159"/>
      <c r="AO26" s="159"/>
      <c r="AP26" s="158"/>
      <c r="AQ26" s="159"/>
      <c r="AR26" s="159"/>
      <c r="AS26" s="159"/>
      <c r="AT26" s="159"/>
      <c r="AU26" s="159"/>
      <c r="AV26" s="159"/>
      <c r="AW26" s="159"/>
      <c r="AX26" s="159"/>
      <c r="AY26" s="159"/>
      <c r="AZ26" s="159"/>
      <c r="BA26" s="159"/>
      <c r="BB26" s="65"/>
    </row>
    <row r="27" spans="1:66" ht="18" customHeight="1" thickBot="1">
      <c r="A27" s="425" t="s">
        <v>170</v>
      </c>
      <c r="B27" s="429"/>
      <c r="C27" s="591" t="s">
        <v>104</v>
      </c>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3"/>
      <c r="AG27" s="601" t="s">
        <v>180</v>
      </c>
      <c r="AH27" s="602"/>
      <c r="AI27" s="602"/>
      <c r="AJ27" s="602"/>
      <c r="AK27" s="602"/>
      <c r="AL27" s="602"/>
      <c r="AM27" s="602"/>
      <c r="AN27" s="602"/>
      <c r="AO27" s="603"/>
      <c r="AP27" s="238" t="s">
        <v>42</v>
      </c>
      <c r="AQ27" s="239" t="s">
        <v>43</v>
      </c>
      <c r="AR27" s="239" t="s">
        <v>44</v>
      </c>
      <c r="AS27" s="239" t="s">
        <v>45</v>
      </c>
      <c r="AT27" s="239" t="s">
        <v>46</v>
      </c>
      <c r="AU27" s="239" t="s">
        <v>47</v>
      </c>
      <c r="AV27" s="239" t="s">
        <v>48</v>
      </c>
      <c r="AW27" s="239" t="s">
        <v>49</v>
      </c>
      <c r="AX27" s="239" t="s">
        <v>50</v>
      </c>
      <c r="AY27" s="239" t="s">
        <v>51</v>
      </c>
      <c r="AZ27" s="239" t="s">
        <v>52</v>
      </c>
      <c r="BA27" s="240" t="s">
        <v>53</v>
      </c>
      <c r="BB27" s="149"/>
    </row>
    <row r="28" spans="1:66" ht="18" customHeight="1">
      <c r="A28" s="576" t="str">
        <f>IF(A10="","",A10)</f>
        <v/>
      </c>
      <c r="B28" s="577"/>
      <c r="C28" s="580" t="s">
        <v>121</v>
      </c>
      <c r="D28" s="581"/>
      <c r="E28" s="581"/>
      <c r="F28" s="581"/>
      <c r="G28" s="581"/>
      <c r="H28" s="581"/>
      <c r="I28" s="582" t="s">
        <v>122</v>
      </c>
      <c r="J28" s="583"/>
      <c r="K28" s="583"/>
      <c r="L28" s="583"/>
      <c r="M28" s="583"/>
      <c r="N28" s="583"/>
      <c r="O28" s="583"/>
      <c r="P28" s="583"/>
      <c r="Q28" s="583"/>
      <c r="R28" s="583"/>
      <c r="S28" s="583"/>
      <c r="T28" s="583"/>
      <c r="U28" s="583"/>
      <c r="V28" s="583"/>
      <c r="W28" s="583"/>
      <c r="X28" s="583"/>
      <c r="Y28" s="583"/>
      <c r="Z28" s="583"/>
      <c r="AA28" s="584"/>
      <c r="AB28" s="585" t="s">
        <v>123</v>
      </c>
      <c r="AC28" s="586"/>
      <c r="AD28" s="586"/>
      <c r="AE28" s="586"/>
      <c r="AF28" s="587"/>
      <c r="AG28" s="598">
        <f>SUM(AP28:BA28)</f>
        <v>0</v>
      </c>
      <c r="AH28" s="599"/>
      <c r="AI28" s="599"/>
      <c r="AJ28" s="599"/>
      <c r="AK28" s="599"/>
      <c r="AL28" s="599"/>
      <c r="AM28" s="599"/>
      <c r="AN28" s="599"/>
      <c r="AO28" s="600"/>
      <c r="AP28" s="161" t="str">
        <f>'別紙㉓-２入力ｼｰﾄ　燃料使用量データシート(GHP用)　・'!D60</f>
        <v/>
      </c>
      <c r="AQ28" s="162" t="str">
        <f>'別紙㉓-２入力ｼｰﾄ　燃料使用量データシート(GHP用)　・'!E60</f>
        <v/>
      </c>
      <c r="AR28" s="162" t="str">
        <f>'別紙㉓-２入力ｼｰﾄ　燃料使用量データシート(GHP用)　・'!F60</f>
        <v/>
      </c>
      <c r="AS28" s="162" t="str">
        <f>'別紙㉓-２入力ｼｰﾄ　燃料使用量データシート(GHP用)　・'!G60</f>
        <v/>
      </c>
      <c r="AT28" s="162" t="str">
        <f>'別紙㉓-２入力ｼｰﾄ　燃料使用量データシート(GHP用)　・'!H60</f>
        <v/>
      </c>
      <c r="AU28" s="162" t="str">
        <f>'別紙㉓-２入力ｼｰﾄ　燃料使用量データシート(GHP用)　・'!I60</f>
        <v/>
      </c>
      <c r="AV28" s="162" t="str">
        <f>'別紙㉓-２入力ｼｰﾄ　燃料使用量データシート(GHP用)　・'!J60</f>
        <v/>
      </c>
      <c r="AW28" s="162" t="str">
        <f>'別紙㉓-２入力ｼｰﾄ　燃料使用量データシート(GHP用)　・'!K60</f>
        <v/>
      </c>
      <c r="AX28" s="162" t="str">
        <f>'別紙㉓-２入力ｼｰﾄ　燃料使用量データシート(GHP用)　・'!L60</f>
        <v/>
      </c>
      <c r="AY28" s="162" t="str">
        <f>'別紙㉓-２入力ｼｰﾄ　燃料使用量データシート(GHP用)　・'!M60</f>
        <v/>
      </c>
      <c r="AZ28" s="162" t="str">
        <f>'別紙㉓-２入力ｼｰﾄ　燃料使用量データシート(GHP用)　・'!N60</f>
        <v/>
      </c>
      <c r="BA28" s="163" t="str">
        <f>'別紙㉓-２入力ｼｰﾄ　燃料使用量データシート(GHP用)　・'!O60</f>
        <v/>
      </c>
      <c r="BB28" s="62"/>
      <c r="BC28" s="109"/>
      <c r="BD28" s="109"/>
      <c r="BE28" s="109"/>
      <c r="BF28" s="109"/>
      <c r="BG28" s="109"/>
      <c r="BH28" s="109"/>
      <c r="BI28" s="109"/>
      <c r="BJ28" s="109"/>
      <c r="BK28" s="109"/>
      <c r="BL28" s="109"/>
      <c r="BM28" s="109"/>
      <c r="BN28" s="109"/>
    </row>
    <row r="29" spans="1:66" ht="18" customHeight="1">
      <c r="A29" s="576"/>
      <c r="B29" s="577"/>
      <c r="C29" s="489"/>
      <c r="D29" s="490"/>
      <c r="E29" s="490"/>
      <c r="F29" s="490"/>
      <c r="G29" s="490"/>
      <c r="H29" s="490"/>
      <c r="I29" s="433" t="s">
        <v>125</v>
      </c>
      <c r="J29" s="433"/>
      <c r="K29" s="433"/>
      <c r="L29" s="433"/>
      <c r="M29" s="433"/>
      <c r="N29" s="433"/>
      <c r="O29" s="433"/>
      <c r="P29" s="433"/>
      <c r="Q29" s="433"/>
      <c r="R29" s="433"/>
      <c r="S29" s="433"/>
      <c r="T29" s="433"/>
      <c r="U29" s="433"/>
      <c r="V29" s="433"/>
      <c r="W29" s="433"/>
      <c r="X29" s="433"/>
      <c r="Y29" s="433"/>
      <c r="Z29" s="433"/>
      <c r="AA29" s="433"/>
      <c r="AB29" s="451" t="s">
        <v>126</v>
      </c>
      <c r="AC29" s="452"/>
      <c r="AD29" s="452"/>
      <c r="AE29" s="452"/>
      <c r="AF29" s="453"/>
      <c r="AG29" s="595">
        <f>SUM(AP29:BA29)</f>
        <v>0</v>
      </c>
      <c r="AH29" s="596"/>
      <c r="AI29" s="596"/>
      <c r="AJ29" s="596"/>
      <c r="AK29" s="596"/>
      <c r="AL29" s="596"/>
      <c r="AM29" s="596"/>
      <c r="AN29" s="596"/>
      <c r="AO29" s="597"/>
      <c r="AP29" s="153" t="str">
        <f>IF(AP28="","",AP28*$I$4/1000)</f>
        <v/>
      </c>
      <c r="AQ29" s="154" t="str">
        <f t="shared" ref="AQ29:BA29" si="4">IF(AQ28="","",AQ28*$I$4/1000)</f>
        <v/>
      </c>
      <c r="AR29" s="154" t="str">
        <f t="shared" si="4"/>
        <v/>
      </c>
      <c r="AS29" s="154" t="str">
        <f t="shared" si="4"/>
        <v/>
      </c>
      <c r="AT29" s="154" t="str">
        <f t="shared" si="4"/>
        <v/>
      </c>
      <c r="AU29" s="154" t="str">
        <f t="shared" si="4"/>
        <v/>
      </c>
      <c r="AV29" s="154" t="str">
        <f t="shared" si="4"/>
        <v/>
      </c>
      <c r="AW29" s="154" t="str">
        <f t="shared" si="4"/>
        <v/>
      </c>
      <c r="AX29" s="154" t="str">
        <f t="shared" si="4"/>
        <v/>
      </c>
      <c r="AY29" s="154" t="str">
        <f t="shared" si="4"/>
        <v/>
      </c>
      <c r="AZ29" s="154" t="str">
        <f t="shared" si="4"/>
        <v/>
      </c>
      <c r="BA29" s="155" t="str">
        <f t="shared" si="4"/>
        <v/>
      </c>
      <c r="BB29" s="62"/>
    </row>
    <row r="30" spans="1:66" ht="18" customHeight="1">
      <c r="A30" s="578"/>
      <c r="B30" s="579"/>
      <c r="C30" s="482" t="s">
        <v>131</v>
      </c>
      <c r="D30" s="483"/>
      <c r="E30" s="483"/>
      <c r="F30" s="483"/>
      <c r="G30" s="483"/>
      <c r="H30" s="483"/>
      <c r="I30" s="464"/>
      <c r="J30" s="464"/>
      <c r="K30" s="464"/>
      <c r="L30" s="464"/>
      <c r="M30" s="464"/>
      <c r="N30" s="464"/>
      <c r="O30" s="464"/>
      <c r="P30" s="464"/>
      <c r="Q30" s="464"/>
      <c r="R30" s="464"/>
      <c r="S30" s="464"/>
      <c r="T30" s="464"/>
      <c r="U30" s="464"/>
      <c r="V30" s="464"/>
      <c r="W30" s="464"/>
      <c r="X30" s="464"/>
      <c r="Y30" s="464"/>
      <c r="Z30" s="464"/>
      <c r="AA30" s="465"/>
      <c r="AB30" s="484" t="s">
        <v>132</v>
      </c>
      <c r="AC30" s="485"/>
      <c r="AD30" s="485"/>
      <c r="AE30" s="485"/>
      <c r="AF30" s="486"/>
      <c r="AG30" s="595">
        <f t="shared" ref="AG30" si="5">SUM(AP30:BA30)</f>
        <v>0</v>
      </c>
      <c r="AH30" s="596"/>
      <c r="AI30" s="596"/>
      <c r="AJ30" s="596"/>
      <c r="AK30" s="596"/>
      <c r="AL30" s="596"/>
      <c r="AM30" s="596"/>
      <c r="AN30" s="596"/>
      <c r="AO30" s="597"/>
      <c r="AP30" s="153" t="str">
        <f>IF(AP28="","",AP29*0.0136*44/12)</f>
        <v/>
      </c>
      <c r="AQ30" s="154" t="str">
        <f t="shared" ref="AQ30:BA30" si="6">IF(AQ28="","",AQ29*0.0136*44/12)</f>
        <v/>
      </c>
      <c r="AR30" s="154" t="str">
        <f t="shared" si="6"/>
        <v/>
      </c>
      <c r="AS30" s="154" t="str">
        <f t="shared" si="6"/>
        <v/>
      </c>
      <c r="AT30" s="154" t="str">
        <f t="shared" si="6"/>
        <v/>
      </c>
      <c r="AU30" s="154" t="str">
        <f t="shared" si="6"/>
        <v/>
      </c>
      <c r="AV30" s="154" t="str">
        <f t="shared" si="6"/>
        <v/>
      </c>
      <c r="AW30" s="154" t="str">
        <f t="shared" si="6"/>
        <v/>
      </c>
      <c r="AX30" s="154" t="str">
        <f t="shared" si="6"/>
        <v/>
      </c>
      <c r="AY30" s="154" t="str">
        <f t="shared" si="6"/>
        <v/>
      </c>
      <c r="AZ30" s="154" t="str">
        <f t="shared" si="6"/>
        <v/>
      </c>
      <c r="BA30" s="155" t="str">
        <f t="shared" si="6"/>
        <v/>
      </c>
      <c r="BB30" s="62"/>
    </row>
    <row r="31" spans="1:66" s="62" customFormat="1" ht="18" customHeight="1">
      <c r="A31" s="164"/>
      <c r="B31" s="164"/>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7"/>
      <c r="AC31" s="157"/>
      <c r="AD31" s="157"/>
      <c r="AE31" s="157"/>
      <c r="AF31" s="157"/>
      <c r="AG31" s="158"/>
      <c r="AH31" s="158"/>
      <c r="AI31" s="158"/>
      <c r="AJ31" s="158"/>
      <c r="AK31" s="158"/>
      <c r="AL31" s="158"/>
      <c r="AM31" s="158"/>
      <c r="AN31" s="158"/>
      <c r="AO31" s="158"/>
      <c r="AP31" s="159"/>
      <c r="AQ31" s="159"/>
      <c r="AR31" s="159"/>
      <c r="AS31" s="159"/>
      <c r="AT31" s="159"/>
      <c r="AU31" s="159"/>
      <c r="AV31" s="159"/>
      <c r="AW31" s="159"/>
      <c r="AX31" s="159"/>
      <c r="AY31" s="159"/>
      <c r="AZ31" s="159"/>
      <c r="BA31" s="159"/>
    </row>
    <row r="32" spans="1:66" s="62" customFormat="1" ht="18" customHeight="1" thickBot="1">
      <c r="A32" s="160"/>
      <c r="B32" s="160"/>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7"/>
      <c r="AC32" s="157"/>
      <c r="AD32" s="157"/>
      <c r="AE32" s="157"/>
      <c r="AF32" s="157"/>
      <c r="AG32" s="158"/>
      <c r="AH32" s="158"/>
      <c r="AI32" s="158"/>
      <c r="AJ32" s="158"/>
      <c r="AK32" s="158"/>
      <c r="AL32" s="158"/>
      <c r="AM32" s="158"/>
      <c r="AN32" s="158"/>
      <c r="AO32" s="158"/>
      <c r="AP32" s="159"/>
      <c r="AQ32" s="159"/>
      <c r="AR32" s="159"/>
      <c r="AS32" s="159"/>
      <c r="AT32" s="159"/>
      <c r="AU32" s="159"/>
      <c r="AV32" s="159"/>
      <c r="AW32" s="159"/>
      <c r="AX32" s="159"/>
      <c r="AY32" s="159"/>
      <c r="AZ32" s="159"/>
      <c r="BA32" s="159"/>
    </row>
    <row r="33" spans="1:66" ht="18" customHeight="1" thickBot="1">
      <c r="A33" s="425" t="s">
        <v>170</v>
      </c>
      <c r="B33" s="429"/>
      <c r="C33" s="591" t="s">
        <v>104</v>
      </c>
      <c r="D33" s="592"/>
      <c r="E33" s="592"/>
      <c r="F33" s="592"/>
      <c r="G33" s="592"/>
      <c r="H33" s="592"/>
      <c r="I33" s="592"/>
      <c r="J33" s="592"/>
      <c r="K33" s="592"/>
      <c r="L33" s="592"/>
      <c r="M33" s="592"/>
      <c r="N33" s="592"/>
      <c r="O33" s="592"/>
      <c r="P33" s="592"/>
      <c r="Q33" s="592"/>
      <c r="R33" s="592"/>
      <c r="S33" s="592"/>
      <c r="T33" s="592"/>
      <c r="U33" s="592"/>
      <c r="V33" s="592"/>
      <c r="W33" s="592"/>
      <c r="X33" s="592"/>
      <c r="Y33" s="592"/>
      <c r="Z33" s="592"/>
      <c r="AA33" s="592"/>
      <c r="AB33" s="592"/>
      <c r="AC33" s="592"/>
      <c r="AD33" s="592"/>
      <c r="AE33" s="592"/>
      <c r="AF33" s="593"/>
      <c r="AG33" s="594" t="s">
        <v>180</v>
      </c>
      <c r="AH33" s="592"/>
      <c r="AI33" s="592"/>
      <c r="AJ33" s="592"/>
      <c r="AK33" s="592"/>
      <c r="AL33" s="592"/>
      <c r="AM33" s="592"/>
      <c r="AN33" s="592"/>
      <c r="AO33" s="593"/>
      <c r="AP33" s="44" t="s">
        <v>42</v>
      </c>
      <c r="AQ33" s="45" t="s">
        <v>43</v>
      </c>
      <c r="AR33" s="45" t="s">
        <v>44</v>
      </c>
      <c r="AS33" s="45" t="s">
        <v>45</v>
      </c>
      <c r="AT33" s="45" t="s">
        <v>46</v>
      </c>
      <c r="AU33" s="45" t="s">
        <v>47</v>
      </c>
      <c r="AV33" s="45" t="s">
        <v>48</v>
      </c>
      <c r="AW33" s="45" t="s">
        <v>49</v>
      </c>
      <c r="AX33" s="45" t="s">
        <v>50</v>
      </c>
      <c r="AY33" s="45" t="s">
        <v>51</v>
      </c>
      <c r="AZ33" s="45" t="s">
        <v>52</v>
      </c>
      <c r="BA33" s="98" t="s">
        <v>53</v>
      </c>
      <c r="BB33" s="149"/>
    </row>
    <row r="34" spans="1:66" ht="18" customHeight="1">
      <c r="A34" s="576" t="str">
        <f>IF(A11="","",A11)</f>
        <v/>
      </c>
      <c r="B34" s="577"/>
      <c r="C34" s="580" t="s">
        <v>121</v>
      </c>
      <c r="D34" s="581"/>
      <c r="E34" s="581"/>
      <c r="F34" s="581"/>
      <c r="G34" s="581"/>
      <c r="H34" s="581"/>
      <c r="I34" s="582" t="s">
        <v>122</v>
      </c>
      <c r="J34" s="583"/>
      <c r="K34" s="583"/>
      <c r="L34" s="583"/>
      <c r="M34" s="583"/>
      <c r="N34" s="583"/>
      <c r="O34" s="583"/>
      <c r="P34" s="583"/>
      <c r="Q34" s="583"/>
      <c r="R34" s="583"/>
      <c r="S34" s="583"/>
      <c r="T34" s="583"/>
      <c r="U34" s="583"/>
      <c r="V34" s="583"/>
      <c r="W34" s="583"/>
      <c r="X34" s="583"/>
      <c r="Y34" s="583"/>
      <c r="Z34" s="583"/>
      <c r="AA34" s="584"/>
      <c r="AB34" s="585" t="s">
        <v>123</v>
      </c>
      <c r="AC34" s="586"/>
      <c r="AD34" s="586"/>
      <c r="AE34" s="586"/>
      <c r="AF34" s="587"/>
      <c r="AG34" s="588">
        <f>SUM(AP34:BA34)</f>
        <v>0</v>
      </c>
      <c r="AH34" s="589"/>
      <c r="AI34" s="589"/>
      <c r="AJ34" s="589"/>
      <c r="AK34" s="589"/>
      <c r="AL34" s="589"/>
      <c r="AM34" s="589"/>
      <c r="AN34" s="589"/>
      <c r="AO34" s="590"/>
      <c r="AP34" s="165" t="str">
        <f>'別紙㉓-２入力ｼｰﾄ　燃料使用量データシート(GHP用)　・'!D65</f>
        <v/>
      </c>
      <c r="AQ34" s="166" t="str">
        <f>'別紙㉓-２入力ｼｰﾄ　燃料使用量データシート(GHP用)　・'!E65</f>
        <v/>
      </c>
      <c r="AR34" s="166" t="str">
        <f>'別紙㉓-２入力ｼｰﾄ　燃料使用量データシート(GHP用)　・'!F65</f>
        <v/>
      </c>
      <c r="AS34" s="166" t="str">
        <f>'別紙㉓-２入力ｼｰﾄ　燃料使用量データシート(GHP用)　・'!G65</f>
        <v/>
      </c>
      <c r="AT34" s="166" t="str">
        <f>'別紙㉓-２入力ｼｰﾄ　燃料使用量データシート(GHP用)　・'!H65</f>
        <v/>
      </c>
      <c r="AU34" s="166" t="str">
        <f>'別紙㉓-２入力ｼｰﾄ　燃料使用量データシート(GHP用)　・'!I65</f>
        <v/>
      </c>
      <c r="AV34" s="166" t="str">
        <f>'別紙㉓-２入力ｼｰﾄ　燃料使用量データシート(GHP用)　・'!J65</f>
        <v/>
      </c>
      <c r="AW34" s="166" t="str">
        <f>'別紙㉓-２入力ｼｰﾄ　燃料使用量データシート(GHP用)　・'!K65</f>
        <v/>
      </c>
      <c r="AX34" s="166" t="str">
        <f>'別紙㉓-２入力ｼｰﾄ　燃料使用量データシート(GHP用)　・'!L65</f>
        <v/>
      </c>
      <c r="AY34" s="166" t="str">
        <f>'別紙㉓-２入力ｼｰﾄ　燃料使用量データシート(GHP用)　・'!M65</f>
        <v/>
      </c>
      <c r="AZ34" s="166" t="str">
        <f>'別紙㉓-２入力ｼｰﾄ　燃料使用量データシート(GHP用)　・'!N65</f>
        <v/>
      </c>
      <c r="BA34" s="167" t="str">
        <f>'別紙㉓-２入力ｼｰﾄ　燃料使用量データシート(GHP用)　・'!O65</f>
        <v/>
      </c>
      <c r="BB34" s="62"/>
      <c r="BC34" s="109"/>
      <c r="BD34" s="109"/>
      <c r="BE34" s="109"/>
      <c r="BF34" s="109"/>
      <c r="BG34" s="109"/>
      <c r="BH34" s="109"/>
      <c r="BI34" s="109"/>
      <c r="BJ34" s="109"/>
      <c r="BK34" s="109"/>
      <c r="BL34" s="109"/>
      <c r="BM34" s="109"/>
      <c r="BN34" s="109"/>
    </row>
    <row r="35" spans="1:66" ht="18" customHeight="1">
      <c r="A35" s="576"/>
      <c r="B35" s="577"/>
      <c r="C35" s="489"/>
      <c r="D35" s="490"/>
      <c r="E35" s="490"/>
      <c r="F35" s="490"/>
      <c r="G35" s="490"/>
      <c r="H35" s="490"/>
      <c r="I35" s="433" t="s">
        <v>125</v>
      </c>
      <c r="J35" s="433"/>
      <c r="K35" s="433"/>
      <c r="L35" s="433"/>
      <c r="M35" s="433"/>
      <c r="N35" s="433"/>
      <c r="O35" s="433"/>
      <c r="P35" s="433"/>
      <c r="Q35" s="433"/>
      <c r="R35" s="433"/>
      <c r="S35" s="433"/>
      <c r="T35" s="433"/>
      <c r="U35" s="433"/>
      <c r="V35" s="433"/>
      <c r="W35" s="433"/>
      <c r="X35" s="433"/>
      <c r="Y35" s="433"/>
      <c r="Z35" s="433"/>
      <c r="AA35" s="433"/>
      <c r="AB35" s="451" t="s">
        <v>126</v>
      </c>
      <c r="AC35" s="452"/>
      <c r="AD35" s="452"/>
      <c r="AE35" s="452"/>
      <c r="AF35" s="453"/>
      <c r="AG35" s="573">
        <f>SUM(AP35:BA35)</f>
        <v>0</v>
      </c>
      <c r="AH35" s="574"/>
      <c r="AI35" s="574"/>
      <c r="AJ35" s="574"/>
      <c r="AK35" s="574"/>
      <c r="AL35" s="574"/>
      <c r="AM35" s="574"/>
      <c r="AN35" s="574"/>
      <c r="AO35" s="575"/>
      <c r="AP35" s="168" t="str">
        <f>IF(AP34="","",AP34*$I$4/1000)</f>
        <v/>
      </c>
      <c r="AQ35" s="169" t="str">
        <f t="shared" ref="AQ35:BA35" si="7">IF(AQ34="","",AQ34*$I$4/1000)</f>
        <v/>
      </c>
      <c r="AR35" s="169" t="str">
        <f t="shared" si="7"/>
        <v/>
      </c>
      <c r="AS35" s="169" t="str">
        <f t="shared" si="7"/>
        <v/>
      </c>
      <c r="AT35" s="169" t="str">
        <f t="shared" si="7"/>
        <v/>
      </c>
      <c r="AU35" s="169" t="str">
        <f t="shared" si="7"/>
        <v/>
      </c>
      <c r="AV35" s="169" t="str">
        <f t="shared" si="7"/>
        <v/>
      </c>
      <c r="AW35" s="169" t="str">
        <f t="shared" si="7"/>
        <v/>
      </c>
      <c r="AX35" s="169" t="str">
        <f t="shared" si="7"/>
        <v/>
      </c>
      <c r="AY35" s="169" t="str">
        <f t="shared" si="7"/>
        <v/>
      </c>
      <c r="AZ35" s="169" t="str">
        <f t="shared" si="7"/>
        <v/>
      </c>
      <c r="BA35" s="170" t="str">
        <f t="shared" si="7"/>
        <v/>
      </c>
      <c r="BB35" s="62"/>
    </row>
    <row r="36" spans="1:66" ht="18" customHeight="1">
      <c r="A36" s="578"/>
      <c r="B36" s="579"/>
      <c r="C36" s="482" t="s">
        <v>131</v>
      </c>
      <c r="D36" s="483"/>
      <c r="E36" s="483"/>
      <c r="F36" s="483"/>
      <c r="G36" s="483"/>
      <c r="H36" s="483"/>
      <c r="I36" s="464"/>
      <c r="J36" s="464"/>
      <c r="K36" s="464"/>
      <c r="L36" s="464"/>
      <c r="M36" s="464"/>
      <c r="N36" s="464"/>
      <c r="O36" s="464"/>
      <c r="P36" s="464"/>
      <c r="Q36" s="464"/>
      <c r="R36" s="464"/>
      <c r="S36" s="464"/>
      <c r="T36" s="464"/>
      <c r="U36" s="464"/>
      <c r="V36" s="464"/>
      <c r="W36" s="464"/>
      <c r="X36" s="464"/>
      <c r="Y36" s="464"/>
      <c r="Z36" s="464"/>
      <c r="AA36" s="465"/>
      <c r="AB36" s="484" t="s">
        <v>132</v>
      </c>
      <c r="AC36" s="485"/>
      <c r="AD36" s="485"/>
      <c r="AE36" s="485"/>
      <c r="AF36" s="486"/>
      <c r="AG36" s="573">
        <f t="shared" ref="AG36" si="8">SUM(AP36:BA36)</f>
        <v>0</v>
      </c>
      <c r="AH36" s="574"/>
      <c r="AI36" s="574"/>
      <c r="AJ36" s="574"/>
      <c r="AK36" s="574"/>
      <c r="AL36" s="574"/>
      <c r="AM36" s="574"/>
      <c r="AN36" s="574"/>
      <c r="AO36" s="575"/>
      <c r="AP36" s="168" t="str">
        <f>IF(AP34="","",AP35*0.0136*44/12)</f>
        <v/>
      </c>
      <c r="AQ36" s="169" t="str">
        <f t="shared" ref="AQ36:BA36" si="9">IF(AQ34="","",AQ35*0.0136*44/12)</f>
        <v/>
      </c>
      <c r="AR36" s="169" t="str">
        <f t="shared" si="9"/>
        <v/>
      </c>
      <c r="AS36" s="169" t="str">
        <f t="shared" si="9"/>
        <v/>
      </c>
      <c r="AT36" s="169" t="str">
        <f t="shared" si="9"/>
        <v/>
      </c>
      <c r="AU36" s="169" t="str">
        <f t="shared" si="9"/>
        <v/>
      </c>
      <c r="AV36" s="169" t="str">
        <f t="shared" si="9"/>
        <v/>
      </c>
      <c r="AW36" s="169" t="str">
        <f t="shared" si="9"/>
        <v/>
      </c>
      <c r="AX36" s="169" t="str">
        <f t="shared" si="9"/>
        <v/>
      </c>
      <c r="AY36" s="169" t="str">
        <f t="shared" si="9"/>
        <v/>
      </c>
      <c r="AZ36" s="169" t="str">
        <f t="shared" si="9"/>
        <v/>
      </c>
      <c r="BA36" s="170" t="str">
        <f t="shared" si="9"/>
        <v/>
      </c>
      <c r="BB36" s="62"/>
    </row>
    <row r="37" spans="1:66" s="62" customFormat="1" ht="18" customHeight="1">
      <c r="A37" s="160"/>
      <c r="B37" s="160"/>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7"/>
      <c r="AC37" s="157"/>
      <c r="AD37" s="157"/>
      <c r="AE37" s="157"/>
      <c r="AF37" s="157"/>
      <c r="AG37" s="171"/>
      <c r="AH37" s="171"/>
      <c r="AI37" s="171"/>
      <c r="AJ37" s="171"/>
      <c r="AK37" s="171"/>
      <c r="AL37" s="171"/>
      <c r="AM37" s="171"/>
      <c r="AN37" s="171"/>
      <c r="AO37" s="171"/>
      <c r="AP37" s="172"/>
      <c r="AQ37" s="172"/>
      <c r="AR37" s="172"/>
      <c r="AS37" s="172"/>
      <c r="AT37" s="172"/>
      <c r="AU37" s="172"/>
      <c r="AV37" s="172"/>
      <c r="AW37" s="172"/>
      <c r="AX37" s="172"/>
      <c r="AY37" s="172"/>
      <c r="AZ37" s="172"/>
      <c r="BA37" s="172"/>
    </row>
    <row r="38" spans="1:66" s="62" customFormat="1" ht="18" customHeight="1" thickBot="1">
      <c r="A38" s="160"/>
      <c r="B38" s="160"/>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7"/>
      <c r="AC38" s="157"/>
      <c r="AD38" s="157"/>
      <c r="AE38" s="157"/>
      <c r="AF38" s="157"/>
      <c r="AG38" s="171"/>
      <c r="AH38" s="171"/>
      <c r="AI38" s="171"/>
      <c r="AJ38" s="171"/>
      <c r="AK38" s="171"/>
      <c r="AL38" s="171"/>
      <c r="AM38" s="171"/>
      <c r="AN38" s="171"/>
      <c r="AO38" s="171"/>
      <c r="AP38" s="172"/>
      <c r="AQ38" s="172"/>
      <c r="AR38" s="172"/>
      <c r="AS38" s="172"/>
      <c r="AT38" s="172"/>
      <c r="AU38" s="172"/>
      <c r="AV38" s="172"/>
      <c r="AW38" s="172"/>
      <c r="AX38" s="172"/>
      <c r="AY38" s="172"/>
      <c r="AZ38" s="172"/>
      <c r="BA38" s="172"/>
    </row>
    <row r="39" spans="1:66" ht="18" customHeight="1" thickBot="1">
      <c r="A39" s="425" t="s">
        <v>170</v>
      </c>
      <c r="B39" s="429"/>
      <c r="C39" s="591" t="s">
        <v>104</v>
      </c>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3"/>
      <c r="AG39" s="594" t="s">
        <v>180</v>
      </c>
      <c r="AH39" s="592"/>
      <c r="AI39" s="592"/>
      <c r="AJ39" s="592"/>
      <c r="AK39" s="592"/>
      <c r="AL39" s="592"/>
      <c r="AM39" s="592"/>
      <c r="AN39" s="592"/>
      <c r="AO39" s="593"/>
      <c r="AP39" s="44" t="s">
        <v>42</v>
      </c>
      <c r="AQ39" s="45" t="s">
        <v>43</v>
      </c>
      <c r="AR39" s="45" t="s">
        <v>44</v>
      </c>
      <c r="AS39" s="45" t="s">
        <v>45</v>
      </c>
      <c r="AT39" s="45" t="s">
        <v>46</v>
      </c>
      <c r="AU39" s="45" t="s">
        <v>47</v>
      </c>
      <c r="AV39" s="45" t="s">
        <v>48</v>
      </c>
      <c r="AW39" s="45" t="s">
        <v>49</v>
      </c>
      <c r="AX39" s="45" t="s">
        <v>50</v>
      </c>
      <c r="AY39" s="45" t="s">
        <v>51</v>
      </c>
      <c r="AZ39" s="45" t="s">
        <v>52</v>
      </c>
      <c r="BA39" s="98" t="s">
        <v>53</v>
      </c>
      <c r="BB39" s="149"/>
    </row>
    <row r="40" spans="1:66" ht="18" customHeight="1">
      <c r="A40" s="576" t="str">
        <f>IF(A12="","",A127)</f>
        <v/>
      </c>
      <c r="B40" s="577"/>
      <c r="C40" s="580" t="s">
        <v>121</v>
      </c>
      <c r="D40" s="581"/>
      <c r="E40" s="581"/>
      <c r="F40" s="581"/>
      <c r="G40" s="581"/>
      <c r="H40" s="581"/>
      <c r="I40" s="582" t="s">
        <v>122</v>
      </c>
      <c r="J40" s="583"/>
      <c r="K40" s="583"/>
      <c r="L40" s="583"/>
      <c r="M40" s="583"/>
      <c r="N40" s="583"/>
      <c r="O40" s="583"/>
      <c r="P40" s="583"/>
      <c r="Q40" s="583"/>
      <c r="R40" s="583"/>
      <c r="S40" s="583"/>
      <c r="T40" s="583"/>
      <c r="U40" s="583"/>
      <c r="V40" s="583"/>
      <c r="W40" s="583"/>
      <c r="X40" s="583"/>
      <c r="Y40" s="583"/>
      <c r="Z40" s="583"/>
      <c r="AA40" s="584"/>
      <c r="AB40" s="585" t="s">
        <v>123</v>
      </c>
      <c r="AC40" s="586"/>
      <c r="AD40" s="586"/>
      <c r="AE40" s="586"/>
      <c r="AF40" s="587"/>
      <c r="AG40" s="588">
        <f>SUM(AP40:BA40)</f>
        <v>0</v>
      </c>
      <c r="AH40" s="589"/>
      <c r="AI40" s="589"/>
      <c r="AJ40" s="589"/>
      <c r="AK40" s="589"/>
      <c r="AL40" s="589"/>
      <c r="AM40" s="589"/>
      <c r="AN40" s="589"/>
      <c r="AO40" s="590"/>
      <c r="AP40" s="165" t="str">
        <f>'別紙㉓-２入力ｼｰﾄ　燃料使用量データシート(GHP用)　・'!D70</f>
        <v/>
      </c>
      <c r="AQ40" s="166" t="str">
        <f>'別紙㉓-２入力ｼｰﾄ　燃料使用量データシート(GHP用)　・'!E70</f>
        <v/>
      </c>
      <c r="AR40" s="166" t="str">
        <f>'別紙㉓-２入力ｼｰﾄ　燃料使用量データシート(GHP用)　・'!F70</f>
        <v/>
      </c>
      <c r="AS40" s="166" t="str">
        <f>'別紙㉓-２入力ｼｰﾄ　燃料使用量データシート(GHP用)　・'!G70</f>
        <v/>
      </c>
      <c r="AT40" s="166" t="str">
        <f>'別紙㉓-２入力ｼｰﾄ　燃料使用量データシート(GHP用)　・'!H70</f>
        <v/>
      </c>
      <c r="AU40" s="166" t="str">
        <f>'別紙㉓-２入力ｼｰﾄ　燃料使用量データシート(GHP用)　・'!I70</f>
        <v/>
      </c>
      <c r="AV40" s="166" t="str">
        <f>'別紙㉓-２入力ｼｰﾄ　燃料使用量データシート(GHP用)　・'!J70</f>
        <v/>
      </c>
      <c r="AW40" s="166" t="str">
        <f>'別紙㉓-２入力ｼｰﾄ　燃料使用量データシート(GHP用)　・'!K70</f>
        <v/>
      </c>
      <c r="AX40" s="166" t="str">
        <f>'別紙㉓-２入力ｼｰﾄ　燃料使用量データシート(GHP用)　・'!L70</f>
        <v/>
      </c>
      <c r="AY40" s="166" t="str">
        <f>'別紙㉓-２入力ｼｰﾄ　燃料使用量データシート(GHP用)　・'!M70</f>
        <v/>
      </c>
      <c r="AZ40" s="166" t="str">
        <f>'別紙㉓-２入力ｼｰﾄ　燃料使用量データシート(GHP用)　・'!N70</f>
        <v/>
      </c>
      <c r="BA40" s="167" t="str">
        <f>'別紙㉓-２入力ｼｰﾄ　燃料使用量データシート(GHP用)　・'!O70</f>
        <v/>
      </c>
      <c r="BB40" s="62"/>
      <c r="BC40" s="109"/>
      <c r="BD40" s="109"/>
      <c r="BE40" s="109"/>
      <c r="BF40" s="109"/>
      <c r="BG40" s="109"/>
      <c r="BH40" s="109"/>
      <c r="BI40" s="109"/>
      <c r="BJ40" s="109"/>
      <c r="BK40" s="109"/>
      <c r="BL40" s="109"/>
      <c r="BM40" s="109"/>
      <c r="BN40" s="109"/>
    </row>
    <row r="41" spans="1:66" ht="18" customHeight="1">
      <c r="A41" s="576"/>
      <c r="B41" s="577"/>
      <c r="C41" s="489"/>
      <c r="D41" s="490"/>
      <c r="E41" s="490"/>
      <c r="F41" s="490"/>
      <c r="G41" s="490"/>
      <c r="H41" s="490"/>
      <c r="I41" s="433" t="s">
        <v>125</v>
      </c>
      <c r="J41" s="433"/>
      <c r="K41" s="433"/>
      <c r="L41" s="433"/>
      <c r="M41" s="433"/>
      <c r="N41" s="433"/>
      <c r="O41" s="433"/>
      <c r="P41" s="433"/>
      <c r="Q41" s="433"/>
      <c r="R41" s="433"/>
      <c r="S41" s="433"/>
      <c r="T41" s="433"/>
      <c r="U41" s="433"/>
      <c r="V41" s="433"/>
      <c r="W41" s="433"/>
      <c r="X41" s="433"/>
      <c r="Y41" s="433"/>
      <c r="Z41" s="433"/>
      <c r="AA41" s="433"/>
      <c r="AB41" s="451" t="s">
        <v>126</v>
      </c>
      <c r="AC41" s="452"/>
      <c r="AD41" s="452"/>
      <c r="AE41" s="452"/>
      <c r="AF41" s="453"/>
      <c r="AG41" s="573">
        <f>SUM(AP41:BA41)</f>
        <v>0</v>
      </c>
      <c r="AH41" s="574"/>
      <c r="AI41" s="574"/>
      <c r="AJ41" s="574"/>
      <c r="AK41" s="574"/>
      <c r="AL41" s="574"/>
      <c r="AM41" s="574"/>
      <c r="AN41" s="574"/>
      <c r="AO41" s="575"/>
      <c r="AP41" s="168" t="str">
        <f>IF(AP40="","",AP40*$I$4/1000)</f>
        <v/>
      </c>
      <c r="AQ41" s="169" t="str">
        <f t="shared" ref="AQ41:BA41" si="10">IF(AQ40="","",AQ40*$I$4/1000)</f>
        <v/>
      </c>
      <c r="AR41" s="169" t="str">
        <f t="shared" si="10"/>
        <v/>
      </c>
      <c r="AS41" s="169" t="str">
        <f t="shared" si="10"/>
        <v/>
      </c>
      <c r="AT41" s="169" t="str">
        <f t="shared" si="10"/>
        <v/>
      </c>
      <c r="AU41" s="169" t="str">
        <f t="shared" si="10"/>
        <v/>
      </c>
      <c r="AV41" s="169" t="str">
        <f t="shared" si="10"/>
        <v/>
      </c>
      <c r="AW41" s="169" t="str">
        <f t="shared" si="10"/>
        <v/>
      </c>
      <c r="AX41" s="169" t="str">
        <f t="shared" si="10"/>
        <v/>
      </c>
      <c r="AY41" s="169" t="str">
        <f t="shared" si="10"/>
        <v/>
      </c>
      <c r="AZ41" s="169" t="str">
        <f t="shared" si="10"/>
        <v/>
      </c>
      <c r="BA41" s="170" t="str">
        <f t="shared" si="10"/>
        <v/>
      </c>
      <c r="BB41" s="62"/>
    </row>
    <row r="42" spans="1:66" ht="18" customHeight="1">
      <c r="A42" s="578"/>
      <c r="B42" s="579"/>
      <c r="C42" s="482" t="s">
        <v>131</v>
      </c>
      <c r="D42" s="483"/>
      <c r="E42" s="483"/>
      <c r="F42" s="483"/>
      <c r="G42" s="483"/>
      <c r="H42" s="483"/>
      <c r="I42" s="464"/>
      <c r="J42" s="464"/>
      <c r="K42" s="464"/>
      <c r="L42" s="464"/>
      <c r="M42" s="464"/>
      <c r="N42" s="464"/>
      <c r="O42" s="464"/>
      <c r="P42" s="464"/>
      <c r="Q42" s="464"/>
      <c r="R42" s="464"/>
      <c r="S42" s="464"/>
      <c r="T42" s="464"/>
      <c r="U42" s="464"/>
      <c r="V42" s="464"/>
      <c r="W42" s="464"/>
      <c r="X42" s="464"/>
      <c r="Y42" s="464"/>
      <c r="Z42" s="464"/>
      <c r="AA42" s="465"/>
      <c r="AB42" s="484" t="s">
        <v>132</v>
      </c>
      <c r="AC42" s="485"/>
      <c r="AD42" s="485"/>
      <c r="AE42" s="485"/>
      <c r="AF42" s="486"/>
      <c r="AG42" s="573">
        <f t="shared" ref="AG42" si="11">SUM(AP42:BA42)</f>
        <v>0</v>
      </c>
      <c r="AH42" s="574"/>
      <c r="AI42" s="574"/>
      <c r="AJ42" s="574"/>
      <c r="AK42" s="574"/>
      <c r="AL42" s="574"/>
      <c r="AM42" s="574"/>
      <c r="AN42" s="574"/>
      <c r="AO42" s="575"/>
      <c r="AP42" s="168" t="str">
        <f>IF(AP40="","",AP41*0.0136*44/12)</f>
        <v/>
      </c>
      <c r="AQ42" s="169" t="str">
        <f t="shared" ref="AQ42:BA42" si="12">IF(AQ40="","",AQ41*0.0136*44/12)</f>
        <v/>
      </c>
      <c r="AR42" s="169" t="str">
        <f t="shared" si="12"/>
        <v/>
      </c>
      <c r="AS42" s="169" t="str">
        <f t="shared" si="12"/>
        <v/>
      </c>
      <c r="AT42" s="169" t="str">
        <f t="shared" si="12"/>
        <v/>
      </c>
      <c r="AU42" s="169" t="str">
        <f t="shared" si="12"/>
        <v/>
      </c>
      <c r="AV42" s="169" t="str">
        <f t="shared" si="12"/>
        <v/>
      </c>
      <c r="AW42" s="169" t="str">
        <f t="shared" si="12"/>
        <v/>
      </c>
      <c r="AX42" s="169" t="str">
        <f t="shared" si="12"/>
        <v/>
      </c>
      <c r="AY42" s="169" t="str">
        <f t="shared" si="12"/>
        <v/>
      </c>
      <c r="AZ42" s="169" t="str">
        <f t="shared" si="12"/>
        <v/>
      </c>
      <c r="BA42" s="170" t="str">
        <f t="shared" si="12"/>
        <v/>
      </c>
      <c r="BB42" s="62"/>
    </row>
    <row r="43" spans="1:66" ht="17.25" customHeight="1">
      <c r="A43" s="67"/>
      <c r="B43" s="67"/>
      <c r="C43" s="67"/>
      <c r="D43" s="67"/>
      <c r="E43" s="67"/>
      <c r="F43" s="67"/>
      <c r="G43" s="67"/>
      <c r="H43" s="67"/>
      <c r="I43" s="67"/>
      <c r="J43" s="67"/>
      <c r="K43" s="67"/>
      <c r="L43" s="67"/>
      <c r="M43" s="67"/>
      <c r="N43" s="67"/>
      <c r="O43" s="67"/>
      <c r="P43" s="67"/>
      <c r="Q43" s="67"/>
      <c r="R43" s="67"/>
      <c r="S43" s="67"/>
      <c r="T43" s="122"/>
      <c r="U43" s="122"/>
      <c r="V43" s="122"/>
      <c r="W43" s="122"/>
      <c r="X43" s="122"/>
      <c r="Y43" s="122"/>
      <c r="Z43" s="130"/>
      <c r="AA43" s="130"/>
      <c r="AB43" s="130"/>
      <c r="AC43" s="130"/>
      <c r="AD43" s="67"/>
      <c r="AE43" s="67"/>
      <c r="AF43" s="67"/>
      <c r="AG43" s="67"/>
      <c r="AH43" s="67"/>
      <c r="AI43" s="67"/>
      <c r="AJ43" s="67"/>
      <c r="AK43" s="67"/>
      <c r="AL43" s="67"/>
      <c r="AM43" s="67"/>
      <c r="AN43" s="67"/>
      <c r="AO43" s="67"/>
      <c r="AP43" s="65"/>
      <c r="AQ43" s="65"/>
      <c r="AR43" s="65"/>
      <c r="AS43" s="65"/>
      <c r="AT43" s="571" t="str">
        <f>IF('別紙㉘-1 燃料使用量データ報告書 (GHP用)'!G22="","",'別紙㉘-1 燃料使用量データ報告書 (GHP用)'!G22)</f>
        <v>虎ノ門工業株式会社</v>
      </c>
      <c r="AU43" s="571"/>
      <c r="AV43" s="571"/>
      <c r="AW43" s="571"/>
      <c r="AX43" s="571"/>
      <c r="AY43" s="571"/>
      <c r="AZ43" s="571"/>
      <c r="BA43" s="571"/>
      <c r="BB43" s="65"/>
    </row>
    <row r="44" spans="1:66" ht="17.25" customHeight="1">
      <c r="A44" s="381" t="s">
        <v>164</v>
      </c>
      <c r="B44" s="381"/>
      <c r="C44" s="381"/>
      <c r="D44" s="381"/>
      <c r="E44" s="381"/>
      <c r="F44" s="381"/>
      <c r="G44" s="381"/>
      <c r="H44" s="381"/>
      <c r="I44" s="381"/>
      <c r="J44" s="381"/>
      <c r="K44" s="67"/>
      <c r="L44" s="67"/>
      <c r="M44" s="67"/>
      <c r="N44" s="67"/>
      <c r="O44" s="67"/>
      <c r="P44" s="67"/>
      <c r="Q44" s="67"/>
      <c r="R44" s="67"/>
      <c r="S44" s="67"/>
      <c r="T44" s="122"/>
      <c r="U44" s="122"/>
      <c r="V44" s="122"/>
      <c r="W44" s="122"/>
      <c r="X44" s="122"/>
      <c r="Y44" s="122"/>
      <c r="Z44" s="130"/>
      <c r="AA44" s="130"/>
      <c r="AB44" s="130"/>
      <c r="AC44" s="130"/>
      <c r="AD44" s="67"/>
      <c r="AE44" s="67"/>
      <c r="AF44" s="67"/>
      <c r="AG44" s="67"/>
      <c r="AH44" s="67"/>
      <c r="AI44" s="67"/>
      <c r="AJ44" s="67"/>
      <c r="AK44" s="67"/>
      <c r="AL44" s="67"/>
      <c r="AM44" s="67"/>
      <c r="AN44" s="67"/>
      <c r="AO44" s="67"/>
      <c r="AQ44" s="65" t="s">
        <v>165</v>
      </c>
      <c r="AR44" s="65"/>
      <c r="AS44" s="176" t="s">
        <v>166</v>
      </c>
      <c r="AT44" s="572"/>
      <c r="AU44" s="572"/>
      <c r="AV44" s="572"/>
      <c r="AW44" s="572"/>
      <c r="AX44" s="572"/>
      <c r="AY44" s="572"/>
      <c r="AZ44" s="572"/>
      <c r="BA44" s="572"/>
      <c r="BB44" s="65"/>
    </row>
    <row r="45" spans="1:66" ht="17.25" customHeight="1">
      <c r="A45" s="67"/>
      <c r="B45" s="65" t="s">
        <v>181</v>
      </c>
      <c r="C45" s="67"/>
      <c r="D45" s="67"/>
      <c r="E45" s="67"/>
      <c r="F45" s="67"/>
      <c r="G45" s="67"/>
      <c r="H45" s="67"/>
      <c r="I45" s="67"/>
      <c r="J45" s="67"/>
      <c r="K45" s="67"/>
      <c r="L45" s="67"/>
      <c r="M45" s="67"/>
      <c r="N45" s="67"/>
      <c r="O45" s="67"/>
      <c r="P45" s="67"/>
      <c r="Q45" s="67"/>
      <c r="R45" s="67"/>
      <c r="S45" s="67"/>
      <c r="T45" s="122"/>
      <c r="U45" s="122"/>
      <c r="V45" s="122"/>
      <c r="W45" s="122"/>
      <c r="X45" s="122"/>
      <c r="Y45" s="122"/>
      <c r="Z45" s="130"/>
      <c r="AA45" s="130"/>
      <c r="AB45" s="130"/>
      <c r="AC45" s="130"/>
      <c r="AD45" s="67"/>
      <c r="AE45" s="67"/>
      <c r="AF45" s="67"/>
      <c r="AG45" s="67"/>
      <c r="AH45" s="67"/>
      <c r="AI45" s="67"/>
      <c r="AJ45" s="67"/>
      <c r="AK45" s="67"/>
      <c r="AL45" s="67"/>
      <c r="AM45" s="67"/>
      <c r="AN45" s="67"/>
      <c r="AO45" s="67"/>
      <c r="AP45" s="65"/>
      <c r="AQ45" s="65"/>
      <c r="AR45" s="65"/>
      <c r="AS45" s="62"/>
      <c r="AT45" s="65"/>
      <c r="AU45" s="65"/>
      <c r="AV45" s="65"/>
      <c r="AW45" s="65"/>
      <c r="AX45" s="65"/>
      <c r="AY45" s="65"/>
      <c r="AZ45" s="65"/>
      <c r="BA45" s="65"/>
      <c r="BB45" s="65"/>
    </row>
    <row r="46" spans="1:66" ht="17.25" customHeight="1">
      <c r="A46" s="67"/>
      <c r="B46" s="65" t="s">
        <v>168</v>
      </c>
      <c r="C46" s="67"/>
      <c r="D46" s="67"/>
      <c r="E46" s="67"/>
      <c r="F46" s="67"/>
      <c r="G46" s="67"/>
      <c r="H46" s="67"/>
      <c r="I46" s="67"/>
      <c r="J46" s="67"/>
      <c r="K46" s="67"/>
      <c r="L46" s="67"/>
      <c r="M46" s="67"/>
      <c r="N46" s="67"/>
      <c r="O46" s="67"/>
      <c r="P46" s="67"/>
      <c r="Q46" s="67"/>
      <c r="R46" s="67"/>
      <c r="S46" s="67"/>
      <c r="T46" s="122"/>
      <c r="U46" s="122"/>
      <c r="V46" s="122"/>
      <c r="W46" s="122"/>
      <c r="X46" s="122"/>
      <c r="Y46" s="122"/>
      <c r="Z46" s="130"/>
      <c r="AA46" s="130"/>
      <c r="AB46" s="130"/>
      <c r="AC46" s="130"/>
      <c r="AD46" s="67"/>
      <c r="AE46" s="67"/>
      <c r="AF46" s="67"/>
      <c r="AG46" s="67"/>
      <c r="AH46" s="67"/>
      <c r="AI46" s="67"/>
      <c r="AJ46" s="67"/>
      <c r="AK46" s="67"/>
      <c r="AL46" s="67"/>
      <c r="AM46" s="67"/>
      <c r="AN46" s="67"/>
      <c r="AO46" s="67"/>
      <c r="AP46" s="65"/>
      <c r="AQ46" s="65"/>
      <c r="AR46" s="65"/>
      <c r="AS46" s="176" t="s">
        <v>169</v>
      </c>
      <c r="AT46" s="131"/>
      <c r="AU46" s="131"/>
      <c r="AV46" s="131"/>
      <c r="AW46" s="131"/>
      <c r="AX46" s="131"/>
      <c r="AY46" s="131"/>
      <c r="AZ46" s="131"/>
      <c r="BA46" s="131"/>
    </row>
    <row r="47" spans="1:66">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row>
    <row r="48" spans="1:66" s="62" customFormat="1"/>
  </sheetData>
  <mergeCells count="142">
    <mergeCell ref="AW1:AW2"/>
    <mergeCell ref="AX1:BA2"/>
    <mergeCell ref="A2:AO2"/>
    <mergeCell ref="A3:AO3"/>
    <mergeCell ref="A4:H4"/>
    <mergeCell ref="I4:M4"/>
    <mergeCell ref="N4:R4"/>
    <mergeCell ref="U4:AS4"/>
    <mergeCell ref="AA5:AK5"/>
    <mergeCell ref="AL5:AO5"/>
    <mergeCell ref="AL1:AO1"/>
    <mergeCell ref="AP1:AQ1"/>
    <mergeCell ref="AR1:AR2"/>
    <mergeCell ref="AS1:AV2"/>
    <mergeCell ref="A11:B11"/>
    <mergeCell ref="AG6:AI7"/>
    <mergeCell ref="AJ6:AM7"/>
    <mergeCell ref="AN6:AO7"/>
    <mergeCell ref="AQ7:AR7"/>
    <mergeCell ref="AV7:AW7"/>
    <mergeCell ref="A8:B8"/>
    <mergeCell ref="C8:H8"/>
    <mergeCell ref="I8:P8"/>
    <mergeCell ref="Q8:U8"/>
    <mergeCell ref="V8:AA8"/>
    <mergeCell ref="A6:B7"/>
    <mergeCell ref="C6:H7"/>
    <mergeCell ref="I6:P7"/>
    <mergeCell ref="Q6:U7"/>
    <mergeCell ref="V6:AA7"/>
    <mergeCell ref="AB6:AF7"/>
    <mergeCell ref="AQ9:AR9"/>
    <mergeCell ref="A10:B10"/>
    <mergeCell ref="C10:H10"/>
    <mergeCell ref="I10:P10"/>
    <mergeCell ref="Q10:U10"/>
    <mergeCell ref="V10:AA10"/>
    <mergeCell ref="AB8:AF8"/>
    <mergeCell ref="AG8:AI8"/>
    <mergeCell ref="AJ8:AM8"/>
    <mergeCell ref="AN8:AO8"/>
    <mergeCell ref="AQ8:AR8"/>
    <mergeCell ref="A9:B9"/>
    <mergeCell ref="C9:H9"/>
    <mergeCell ref="I9:P9"/>
    <mergeCell ref="Q9:U9"/>
    <mergeCell ref="V9:AA9"/>
    <mergeCell ref="AJ9:AM9"/>
    <mergeCell ref="AG11:AI11"/>
    <mergeCell ref="C18:AA18"/>
    <mergeCell ref="AB18:AF18"/>
    <mergeCell ref="AG18:AO18"/>
    <mergeCell ref="AJ12:AM12"/>
    <mergeCell ref="AN12:AO12"/>
    <mergeCell ref="AJ10:AM10"/>
    <mergeCell ref="AN10:AO10"/>
    <mergeCell ref="AN9:AO9"/>
    <mergeCell ref="AB10:AF10"/>
    <mergeCell ref="AG10:AI10"/>
    <mergeCell ref="C11:H11"/>
    <mergeCell ref="I11:P11"/>
    <mergeCell ref="Q11:U11"/>
    <mergeCell ref="V11:AA11"/>
    <mergeCell ref="AB11:AF11"/>
    <mergeCell ref="AB9:AF9"/>
    <mergeCell ref="AG9:AI9"/>
    <mergeCell ref="A15:B15"/>
    <mergeCell ref="C15:AF15"/>
    <mergeCell ref="AG15:AO15"/>
    <mergeCell ref="A16:B18"/>
    <mergeCell ref="C16:H17"/>
    <mergeCell ref="I16:AA16"/>
    <mergeCell ref="AB16:AF16"/>
    <mergeCell ref="AG16:AO16"/>
    <mergeCell ref="A12:B12"/>
    <mergeCell ref="C12:H12"/>
    <mergeCell ref="I12:P12"/>
    <mergeCell ref="Q12:U12"/>
    <mergeCell ref="V12:AA12"/>
    <mergeCell ref="AB12:AF12"/>
    <mergeCell ref="AG12:AI12"/>
    <mergeCell ref="I17:AA17"/>
    <mergeCell ref="AB17:AF17"/>
    <mergeCell ref="AG17:AO17"/>
    <mergeCell ref="A21:B21"/>
    <mergeCell ref="C21:AF21"/>
    <mergeCell ref="AG21:AO21"/>
    <mergeCell ref="A22:B24"/>
    <mergeCell ref="C22:H23"/>
    <mergeCell ref="I22:AA22"/>
    <mergeCell ref="AB22:AF22"/>
    <mergeCell ref="AG22:AO22"/>
    <mergeCell ref="I23:AA23"/>
    <mergeCell ref="AB23:AF23"/>
    <mergeCell ref="AB29:AF29"/>
    <mergeCell ref="AG29:AO29"/>
    <mergeCell ref="C30:AA30"/>
    <mergeCell ref="AB30:AF30"/>
    <mergeCell ref="AG23:AO23"/>
    <mergeCell ref="C24:AA24"/>
    <mergeCell ref="AB24:AF24"/>
    <mergeCell ref="AG24:AO24"/>
    <mergeCell ref="A27:B27"/>
    <mergeCell ref="C27:AF27"/>
    <mergeCell ref="AG27:AO27"/>
    <mergeCell ref="AB35:AF35"/>
    <mergeCell ref="AG35:AO35"/>
    <mergeCell ref="C36:AA36"/>
    <mergeCell ref="AB36:AF36"/>
    <mergeCell ref="AG36:AO36"/>
    <mergeCell ref="A39:B39"/>
    <mergeCell ref="C39:AF39"/>
    <mergeCell ref="AG39:AO39"/>
    <mergeCell ref="AG30:AO30"/>
    <mergeCell ref="A33:B33"/>
    <mergeCell ref="C33:AF33"/>
    <mergeCell ref="AG33:AO33"/>
    <mergeCell ref="A34:B36"/>
    <mergeCell ref="C34:H35"/>
    <mergeCell ref="I34:AA34"/>
    <mergeCell ref="AB34:AF34"/>
    <mergeCell ref="AG34:AO34"/>
    <mergeCell ref="I35:AA35"/>
    <mergeCell ref="A28:B30"/>
    <mergeCell ref="C28:H29"/>
    <mergeCell ref="I28:AA28"/>
    <mergeCell ref="AB28:AF28"/>
    <mergeCell ref="AG28:AO28"/>
    <mergeCell ref="I29:AA29"/>
    <mergeCell ref="AT43:BA44"/>
    <mergeCell ref="AG42:AO42"/>
    <mergeCell ref="A44:J44"/>
    <mergeCell ref="A40:B42"/>
    <mergeCell ref="C40:H41"/>
    <mergeCell ref="I40:AA40"/>
    <mergeCell ref="AB40:AF40"/>
    <mergeCell ref="AG40:AO40"/>
    <mergeCell ref="I41:AA41"/>
    <mergeCell ref="AB41:AF41"/>
    <mergeCell ref="AG41:AO41"/>
    <mergeCell ref="C42:AA42"/>
    <mergeCell ref="AB42:AF42"/>
  </mergeCells>
  <phoneticPr fontId="3"/>
  <dataValidations count="1">
    <dataValidation type="list" allowBlank="1" showInputMessage="1" showErrorMessage="1" sqref="Z43:Z46 AJ8:AJ13" xr:uid="{6CBAD1BF-5A62-4A76-B492-6678C97ABC9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8" scale="93"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別紙㉘-1 燃料使用量データ報告書</vt:lpstr>
      <vt:lpstr>別紙㉓-2入力ｼｰﾄ　燃料使用量データシート(CGS用)　・</vt:lpstr>
      <vt:lpstr>別紙㉘-３ 燃料使用量データシート(CGS用)　・</vt:lpstr>
      <vt:lpstr>別紙㉘-1 燃料使用量データ報告書 (GHP用)</vt:lpstr>
      <vt:lpstr>別紙㉓-２入力ｼｰﾄ　燃料使用量データシート(GHP用)　・</vt:lpstr>
      <vt:lpstr>別紙㉘-3 燃料使用量データシート(GHP用)　・</vt:lpstr>
      <vt:lpstr>'別紙㉘-1 燃料使用量データ報告書'!Print_Area</vt:lpstr>
      <vt:lpstr>'別紙㉘-1 燃料使用量データ報告書 (GHP用)'!Print_Area</vt:lpstr>
      <vt:lpstr>'別紙㉘-３ 燃料使用量データシート(CGS用)　・'!Print_Area</vt:lpstr>
      <vt:lpstr>'別紙㉘-3 燃料使用量データシート(GHP用)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okajima</dc:creator>
  <cp:lastModifiedBy>nakai</cp:lastModifiedBy>
  <cp:lastPrinted>2023-03-16T01:10:27Z</cp:lastPrinted>
  <dcterms:created xsi:type="dcterms:W3CDTF">2022-07-27T00:07:47Z</dcterms:created>
  <dcterms:modified xsi:type="dcterms:W3CDTF">2023-04-11T23:19:30Z</dcterms:modified>
</cp:coreProperties>
</file>